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0811E31E-7F11-4B42-87A3-4E9C7C0D4B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sinės būklės" sheetId="1" r:id="rId1"/>
    <sheet name="Veiklos rezultatų" sheetId="2" r:id="rId2"/>
    <sheet name="20 st. 4 pr" sheetId="3" r:id="rId3"/>
  </sheets>
  <definedNames>
    <definedName name="_xlnm.Print_Titles" localSheetId="2">'20 st. 4 pr'!$11:$13</definedName>
    <definedName name="_xlnm.Print_Titles" localSheetId="0">'Finansinės būklės'!$19:$19</definedName>
    <definedName name="_xlnm.Print_Titles" localSheetId="1">'Veiklos rezultatų'!$20:$20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0" i="3" s="1"/>
  <c r="E22" i="3"/>
  <c r="E16" i="3"/>
  <c r="N16" i="3" s="1"/>
  <c r="I29" i="2"/>
  <c r="I28" i="2" s="1"/>
  <c r="D14" i="3"/>
  <c r="F14" i="3"/>
  <c r="G14" i="3"/>
  <c r="H14" i="3"/>
  <c r="I14" i="3"/>
  <c r="J14" i="3"/>
  <c r="K14" i="3"/>
  <c r="L14" i="3"/>
  <c r="M14" i="3"/>
  <c r="N15" i="3"/>
  <c r="D17" i="3"/>
  <c r="E17" i="3"/>
  <c r="F17" i="3"/>
  <c r="G17" i="3"/>
  <c r="G26" i="3" s="1"/>
  <c r="H17" i="3"/>
  <c r="I17" i="3"/>
  <c r="J17" i="3"/>
  <c r="K17" i="3"/>
  <c r="L17" i="3"/>
  <c r="M17" i="3"/>
  <c r="N18" i="3"/>
  <c r="N19" i="3"/>
  <c r="D20" i="3"/>
  <c r="E20" i="3"/>
  <c r="G20" i="3"/>
  <c r="H20" i="3"/>
  <c r="I20" i="3"/>
  <c r="J20" i="3"/>
  <c r="K20" i="3"/>
  <c r="L20" i="3"/>
  <c r="M20" i="3"/>
  <c r="N21" i="3"/>
  <c r="D23" i="3"/>
  <c r="N23" i="3" s="1"/>
  <c r="E23" i="3"/>
  <c r="F23" i="3"/>
  <c r="G23" i="3"/>
  <c r="H23" i="3"/>
  <c r="I23" i="3"/>
  <c r="J23" i="3"/>
  <c r="K23" i="3"/>
  <c r="L23" i="3"/>
  <c r="M23" i="3"/>
  <c r="N24" i="3"/>
  <c r="N25" i="3"/>
  <c r="H26" i="3"/>
  <c r="I26" i="3"/>
  <c r="J26" i="3"/>
  <c r="K26" i="3"/>
  <c r="L26" i="3"/>
  <c r="I22" i="2"/>
  <c r="J22" i="2"/>
  <c r="J21" i="2" s="1"/>
  <c r="J46" i="2" s="1"/>
  <c r="J54" i="2" s="1"/>
  <c r="J56" i="2" s="1"/>
  <c r="J28" i="2"/>
  <c r="I31" i="2"/>
  <c r="J31" i="2"/>
  <c r="I47" i="2"/>
  <c r="J47" i="2"/>
  <c r="H90" i="1"/>
  <c r="G90" i="1"/>
  <c r="H86" i="1"/>
  <c r="G86" i="1"/>
  <c r="H84" i="1"/>
  <c r="G84" i="1"/>
  <c r="H75" i="1"/>
  <c r="H69" i="1" s="1"/>
  <c r="G75" i="1"/>
  <c r="G69" i="1" s="1"/>
  <c r="H65" i="1"/>
  <c r="G65" i="1"/>
  <c r="G64" i="1" s="1"/>
  <c r="H59" i="1"/>
  <c r="G59" i="1"/>
  <c r="H49" i="1"/>
  <c r="H41" i="1" s="1"/>
  <c r="G49" i="1"/>
  <c r="G41" i="1" s="1"/>
  <c r="H42" i="1"/>
  <c r="G42" i="1"/>
  <c r="H27" i="1"/>
  <c r="G27" i="1"/>
  <c r="H21" i="1"/>
  <c r="G21" i="1"/>
  <c r="H20" i="1"/>
  <c r="H58" i="1" s="1"/>
  <c r="G20" i="1"/>
  <c r="G58" i="1" s="1"/>
  <c r="N22" i="3" l="1"/>
  <c r="E14" i="3"/>
  <c r="N14" i="3" s="1"/>
  <c r="I21" i="2"/>
  <c r="I46" i="2" s="1"/>
  <c r="I54" i="2" s="1"/>
  <c r="I56" i="2" s="1"/>
  <c r="M26" i="3"/>
  <c r="N17" i="3"/>
  <c r="N20" i="3"/>
  <c r="F26" i="3"/>
  <c r="E26" i="3"/>
  <c r="D26" i="3"/>
  <c r="G94" i="1"/>
  <c r="H64" i="1"/>
  <c r="H94" i="1" s="1"/>
  <c r="N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5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5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5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5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5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5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5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5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5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5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6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6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6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6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6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6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6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6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6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6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8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8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8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8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8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8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8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8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8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8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9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9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9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9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9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9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9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9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9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9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1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1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1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1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1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1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1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1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1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2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2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2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2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2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2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2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2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2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2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4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4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4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4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4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4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4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4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4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4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5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5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5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5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5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5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5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5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5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5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<sst xmlns="http://schemas.openxmlformats.org/spreadsheetml/2006/main" count="494" uniqueCount="282">
  <si>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</si>
  <si>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</si>
  <si>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</si>
  <si>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</si>
  <si>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Kretingalės pagrindinė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</si>
  <si>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</si>
  <si>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Įm.k.191790854 Klaipėdos g. 32, Kretingalės mstl. Klaipėdos rajonas</t>
  </si>
  <si>
    <t>(viešojo sektoriaus subjekto, parengusio finansinės būklės ataskaitą (konsoliduotąją finansinės būklės ataskaitą), kodas, adresas)</t>
  </si>
  <si>
    <t>FINANSINĖS BŪKLĖS ATASKAITA</t>
  </si>
  <si>
    <t>PAGAL  2023-09-30 D. DUOMENIS</t>
  </si>
  <si>
    <t>2023-10-19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</si>
  <si>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</si>
  <si>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</si>
  <si>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</si>
  <si>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</si>
  <si>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</si>
  <si>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</si>
  <si>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</si>
  <si>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</si>
  <si>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</si>
  <si>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</si>
  <si>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</si>
  <si>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</si>
  <si>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</si>
  <si>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</si>
  <si>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</si>
  <si>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</si>
  <si>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</si>
  <si>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</si>
  <si>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</si>
  <si>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</si>
  <si>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</si>
  <si>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</si>
  <si>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</si>
  <si>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</si>
  <si>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</si>
  <si>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</si>
  <si>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</si>
  <si>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</si>
  <si>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</si>
  <si>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</si>
  <si>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</si>
  <si>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</si>
  <si>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</si>
  <si>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</si>
  <si>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</si>
  <si>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</si>
  <si>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</si>
  <si>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</si>
  <si>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</si>
  <si>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</si>
  <si>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</si>
  <si>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</si>
  <si>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</si>
  <si>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</si>
  <si>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</si>
  <si>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</si>
  <si>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</si>
  <si>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</si>
  <si>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</si>
  <si>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</si>
  <si>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</si>
  <si>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</si>
  <si>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</si>
  <si>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</si>
  <si>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</si>
  <si>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</si>
  <si>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</si>
  <si>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</si>
  <si>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</si>
  <si>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</si>
  <si>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</si>
  <si>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</si>
  <si>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</si>
  <si>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</si>
  <si>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</si>
  <si>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</si>
  <si>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</si>
  <si>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</si>
  <si>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</si>
  <si>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</si>
  <si>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</si>
  <si>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</si>
  <si>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</si>
  <si>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</si>
  <si>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</si>
  <si>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</si>
  <si>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</si>
  <si>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</si>
  <si>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</si>
  <si>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</si>
  <si>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</si>
  <si>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</si>
  <si>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</si>
  <si>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</si>
  <si>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</si>
  <si>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</si>
  <si>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</si>
  <si>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</si>
  <si>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</si>
  <si>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</si>
  <si>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</si>
  <si>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</si>
  <si>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</si>
  <si>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</si>
  <si>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</si>
  <si>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</si>
  <si>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</si>
  <si>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</si>
  <si>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</si>
  <si>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</si>
  <si>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</si>
  <si>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</si>
  <si>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</si>
  <si>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</si>
  <si>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</si>
  <si>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</si>
  <si>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</si>
  <si>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</si>
  <si>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</si>
  <si>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</si>
  <si>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</si>
  <si>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</si>
  <si>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</si>
  <si>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</si>
  <si>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</si>
  <si>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</si>
  <si>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</si>
  <si>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</si>
  <si>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</si>
  <si>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</si>
  <si>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</si>
  <si>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</si>
  <si>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</si>
  <si>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Jurgita Alčauskienė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</si>
  <si>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</si>
  <si>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</si>
  <si>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</si>
  <si>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</si>
  <si>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 xml:space="preserve">  (parašas)</t>
  </si>
  <si>
    <t xml:space="preserve">vyriausiasis buhalteris (buhalteris)                                                                                      </t>
  </si>
  <si>
    <t xml:space="preserve">(viešojo sektoriaus subjekto vadovas arba jo įgaliotas administracijos vadovas)                           </t>
  </si>
  <si>
    <t>TENKANTIS MAŽUMOS DALIAI</t>
  </si>
  <si>
    <t>TENKANTIS KONTROLIUOJANČIAJAM SUBJEKTUI</t>
  </si>
  <si>
    <t>GRYNASIS PERVIRŠIS AR DEFICITAS</t>
  </si>
  <si>
    <t>J.</t>
  </si>
  <si>
    <t>NUOSAVYBĖS METODO ĮTAKA</t>
  </si>
  <si>
    <t>GRYNASIS PERVIRŠIS AR DEFICITAS PRIEŠ NUOSAVYBĖS METODO ĮTAKĄ</t>
  </si>
  <si>
    <t>H.</t>
  </si>
  <si>
    <t>PELNO MOKESTIS</t>
  </si>
  <si>
    <t>APSKAITOS POLITIKOS KEITIMO IR ESMINIŲ APSKAITOS KLAIDŲ TAISYMO ĮTAKA</t>
  </si>
  <si>
    <t>FINANSINĖS IR INVESTICINĖS VEIKLOS REZULTATAS</t>
  </si>
  <si>
    <t>KITOS VEIKLOS SĄNAUDOS</t>
  </si>
  <si>
    <t>Kitos veiklos sąnaudos</t>
  </si>
  <si>
    <t xml:space="preserve">III. </t>
  </si>
  <si>
    <t>PERVESTINOS Į BIUDŽETĄ KITOS VEIKLOS PAJAMOS</t>
  </si>
  <si>
    <t>KITOS VEIKLOS PAJAMOS</t>
  </si>
  <si>
    <t>Kitos veiklos pajamos</t>
  </si>
  <si>
    <t xml:space="preserve">I. </t>
  </si>
  <si>
    <t>KITOS VEIKLOS REZULTATAS</t>
  </si>
  <si>
    <t>PAGRINDINĖS VEIKLOS PERVIRŠIS AR DEFICITAS</t>
  </si>
  <si>
    <t>KITOS</t>
  </si>
  <si>
    <t xml:space="preserve">Kitos </t>
  </si>
  <si>
    <t>XIV.</t>
  </si>
  <si>
    <t>KITŲ PASLAUGŲ</t>
  </si>
  <si>
    <t>kitų paslaugų</t>
  </si>
  <si>
    <t>XIII.</t>
  </si>
  <si>
    <t>FINANSAVIMO</t>
  </si>
  <si>
    <t>finansavimo</t>
  </si>
  <si>
    <t>XII.</t>
  </si>
  <si>
    <t>NUOMOS</t>
  </si>
  <si>
    <t>nuomos</t>
  </si>
  <si>
    <t>XI.</t>
  </si>
  <si>
    <t>SOCIALINIŲ IŠMOKŲ</t>
  </si>
  <si>
    <t>socialinių išmokų</t>
  </si>
  <si>
    <t>X.</t>
  </si>
  <si>
    <t>SUNAUDOTŲ IR PARDUOTŲ ATSARGŲ SAVIKAINA</t>
  </si>
  <si>
    <t>IX.</t>
  </si>
  <si>
    <t>NUVERTĖJIMO IR NURAŠYTŲ SUMŲ</t>
  </si>
  <si>
    <t>VIII.</t>
  </si>
  <si>
    <t>PAPRASTOJO REMONTO IR EKSPLOATAVIMO</t>
  </si>
  <si>
    <t>PAPRASTOJO Remonto IR EKSPLOATAVIMO</t>
  </si>
  <si>
    <t>VII.</t>
  </si>
  <si>
    <t>KVALIFIKACIJOS KĖLIMO</t>
  </si>
  <si>
    <t xml:space="preserve">Kvalifikacijos kėlimo </t>
  </si>
  <si>
    <t>VI.</t>
  </si>
  <si>
    <t>TRANSPORTO</t>
  </si>
  <si>
    <t xml:space="preserve">Transporto </t>
  </si>
  <si>
    <t>KOMANDIRUOČIŲ</t>
  </si>
  <si>
    <t xml:space="preserve">Komandiruočių </t>
  </si>
  <si>
    <t>KOMUNALINIŲ PASLAUGŲ IR RYŠIŲ</t>
  </si>
  <si>
    <t>KOMUNALINIŲ PASLAUGŲ IR ryšių</t>
  </si>
  <si>
    <t>NUSIDĖVĖJIMO IR AMORTIZACIJOS</t>
  </si>
  <si>
    <t>Nusidėvėjimo ir amortizacijos</t>
  </si>
  <si>
    <t>DARBO UŽMOKESČIO IR SOCIALINIO DRAUDIMO</t>
  </si>
  <si>
    <t xml:space="preserve">Darbo užmokesčio ir socialinio draudimo </t>
  </si>
  <si>
    <t>PAGRINDINĖS VEIKLOS SĄNAUDOS</t>
  </si>
  <si>
    <t>Pervestinų pagrindinės veiklos kitų pajamų suma</t>
  </si>
  <si>
    <t>III.2.</t>
  </si>
  <si>
    <t>Pagrindinės veiklos kitos pajamos</t>
  </si>
  <si>
    <t>III.1.</t>
  </si>
  <si>
    <t xml:space="preserve">PAGRINDINĖS VEIKLOS KITOS PAJAMOS </t>
  </si>
  <si>
    <t>MOKESČIŲ IR SOCIALINIŲ ĮMOKŲ PAJAMOS</t>
  </si>
  <si>
    <t>Iš kitų finansavimo šaltinių</t>
  </si>
  <si>
    <t>I.4.</t>
  </si>
  <si>
    <t>Iš ES, užsienio valstybių ir tarptautinių organizacijų lėšų</t>
  </si>
  <si>
    <t>I.3.</t>
  </si>
  <si>
    <t xml:space="preserve">Iš savivaldybių biudžetų </t>
  </si>
  <si>
    <t>I.2.</t>
  </si>
  <si>
    <t>I.1.</t>
  </si>
  <si>
    <t>FINANSAVIMO PAJAMOS</t>
  </si>
  <si>
    <t>PAGRINDINĖS VEIKLOS PAJAMOS</t>
  </si>
  <si>
    <t>Ataskaitinis laikotarpis</t>
  </si>
  <si>
    <t>Praėjęs ataskaitinis laikotarpis</t>
  </si>
  <si>
    <t>Pastabos Nr.</t>
  </si>
  <si>
    <t>VEIKLOS REZULTATŲ ATASKAITA</t>
  </si>
  <si>
    <t>arba konsoliduotąją veiklos rezultatų ataskaitą,  kodas, adresas)</t>
  </si>
  <si>
    <t>(viešojo sektoriaus subjekto, parengusio veiklos rezultatų ataskaitą</t>
  </si>
  <si>
    <t>(viešojo sektoriaus subjekto arba viešojo sektoriaus subjektų grupės pavadinimas)</t>
  </si>
  <si>
    <t>(įskaitant socialinės apsaugos fondus), veiklos rezultatų ataskaitos forma)</t>
  </si>
  <si>
    <t>(Žemesniojo lygio viešojo sektoriaus subjektų, išskyrus mokesčių fondus ir išteklių fondus</t>
  </si>
  <si>
    <t>3-iojo VSAFAS „Veiklos rezultatų ataskaita“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</si>
  <si>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</si>
  <si>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Iš viso finansavimo sumų</t>
  </si>
  <si>
    <t>5.</t>
  </si>
  <si>
    <t>kitoms išlaidoms kompensuoti</t>
  </si>
  <si>
    <t>4.2.</t>
  </si>
  <si>
    <t>nepiniginiam turtui įsigyti</t>
  </si>
  <si>
    <t>4.1.</t>
  </si>
  <si>
    <t>Iš kitų šaltinių:</t>
  </si>
  <si>
    <t>4.</t>
  </si>
  <si>
    <t>3.2.</t>
  </si>
  <si>
    <t>3.1.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</si>
  <si>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</si>
  <si>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</t>
  </si>
  <si>
    <t>2.2.</t>
  </si>
  <si>
    <t>2.1.</t>
  </si>
  <si>
    <t>Iš savivaldybės biudžeto (išskyrus  savivaldybės biudžeto asignavimų  dalį, gautą  iš Europos Sąjungos, užsienio valstybių ir tarptautinių organizacijų):</t>
  </si>
  <si>
    <t>2.</t>
  </si>
  <si>
    <t>1.2.</t>
  </si>
  <si>
    <t>1.1.</t>
  </si>
  <si>
    <t>Iš valstybės biudžeto (išskyrus valstybės biudžeto asignavimų dalį, gautą  iš Europos Sąjungos, užsienio valstybių ir tarptautinių organizacijų):</t>
  </si>
  <si>
    <t>1.</t>
  </si>
  <si>
    <t>11</t>
  </si>
  <si>
    <t xml:space="preserve"> Finansavimo sumų (gautinų) pasikeitimas</t>
  </si>
  <si>
    <t>Finansavimo sumos (grąžintos)</t>
  </si>
  <si>
    <t>Finansavimo sumų sumažėjimas dėl jų perdavimo ne viešojo sektoriaus subjektams</t>
  </si>
  <si>
    <t>Finansavimo sumų sumažėjimas dėl jų panaudojimo savo veiklai</t>
  </si>
  <si>
    <t>Finansavimo sumų sumažėjimas dėl turto pardavimo</t>
  </si>
  <si>
    <t>Perduota kitiems viešojo sektoriaus subjektams</t>
  </si>
  <si>
    <t>Neatlygintinai gautas turtas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</si>
  <si>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</si>
  <si>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</si>
  <si>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Per ataskaitinį laikotarpį</t>
  </si>
  <si>
    <t>Finansavimo sumų likutis ataskaitinio laikotarpio pradžioje</t>
  </si>
  <si>
    <t>Finansavimo sumų likutis ataskaitinio laikotarpio pabaigoje</t>
  </si>
  <si>
    <t>Finansavimo sumos</t>
  </si>
  <si>
    <t>FINANSAVIMO SUMOS PAGAL ŠALTINĮ, TIKSLINĘ PASKIRTĮ IR JŲ POKYČIAI PER ATASKAITINĮ LAIKOTARPĮ</t>
  </si>
  <si>
    <t>finansinių ataskaitų aiškinamajame rašte forma)</t>
  </si>
  <si>
    <t>(Informacijos apie finansavimo sumas pagal šaltinį, tikslinę paskirtį ir jų pokyčius per ataskaitinį laikotarpį pateikimo žemesniojo lygio</t>
  </si>
  <si>
    <t xml:space="preserve">                                      4 priedas</t>
  </si>
  <si>
    <t xml:space="preserve">                                     20-ojo VSAFAS „Finansavimo sumos“</t>
  </si>
  <si>
    <t>Pateikimo valiuta ir tikslumas: eurais</t>
  </si>
  <si>
    <t xml:space="preserve">Pateikimo valiuta ir tikslumas: eurais </t>
  </si>
  <si>
    <t>Pagal 2023-09-30 duomenis</t>
  </si>
  <si>
    <t>Direktorė</t>
  </si>
  <si>
    <t xml:space="preserve">Biudžetinių įstaigų centralizuotos apskaitos skyriaus vedėja                              </t>
  </si>
  <si>
    <t xml:space="preserve">Viktorija Kaprizkina        </t>
  </si>
  <si>
    <t xml:space="preserve">Direktorė                                                                                                       </t>
  </si>
  <si>
    <t>Biudžetinių įstaigų centralizuotos apskaitos skyriaus vedėja</t>
  </si>
  <si>
    <t xml:space="preserve">Viktorija Kaprizkina       </t>
  </si>
  <si>
    <t>P21</t>
  </si>
  <si>
    <t>P22</t>
  </si>
  <si>
    <t>P18</t>
  </si>
  <si>
    <t>P04</t>
  </si>
  <si>
    <t>P08</t>
  </si>
  <si>
    <t>P09</t>
  </si>
  <si>
    <t>P10</t>
  </si>
  <si>
    <t>P11</t>
  </si>
  <si>
    <t>P12</t>
  </si>
  <si>
    <t>P15</t>
  </si>
  <si>
    <t>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</si>
</sst>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0"/>
      <name val="Arial"/>
    </font>
    <font>
      <sz val="11"/>
      <name val="Arial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</font>
    <font>
      <b/>
      <sz val="12"/>
      <name val="Times New Roman"/>
      <family val="1"/>
      <charset val="186"/>
    </font>
    <font>
      <b/>
      <sz val="12"/>
      <name val="Arial"/>
    </font>
    <font>
      <i/>
      <sz val="11"/>
      <name val="TimesNewRoman,Bold"/>
    </font>
    <font>
      <sz val="11"/>
      <name val="TimesNewRoman,Bold"/>
    </font>
    <font>
      <u/>
      <sz val="11"/>
      <name val="TimesNewRoman,Bold"/>
      <charset val="186"/>
    </font>
    <font>
      <b/>
      <sz val="11"/>
      <name val="TimesNewRoman,Bold"/>
    </font>
    <font>
      <sz val="12"/>
      <name val="TimesNewRoman,Bold"/>
    </font>
    <font>
      <b/>
      <sz val="12"/>
      <color indexed="8"/>
      <name val="Times New Roman"/>
      <family val="1"/>
      <charset val="186"/>
    </font>
    <font>
      <sz val="9"/>
      <color indexed="8"/>
      <name val="Tahoma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u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41" fillId="0" borderId="0"/>
  </cellStyleXfs>
  <cellXfs count="243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27" fillId="0" borderId="0" xfId="42" applyAlignment="1">
      <alignment vertical="center"/>
    </xf>
    <xf numFmtId="0" fontId="28" fillId="0" borderId="0" xfId="42" applyFont="1" applyAlignment="1">
      <alignment vertical="center"/>
    </xf>
    <xf numFmtId="0" fontId="18" fillId="0" borderId="0" xfId="42" applyFont="1" applyAlignment="1">
      <alignment horizontal="center" vertical="top" wrapText="1"/>
    </xf>
    <xf numFmtId="0" fontId="29" fillId="0" borderId="0" xfId="42" applyFont="1" applyAlignment="1">
      <alignment horizontal="center" vertical="top" wrapText="1"/>
    </xf>
    <xf numFmtId="0" fontId="29" fillId="0" borderId="0" xfId="42" applyFont="1" applyAlignment="1">
      <alignment horizontal="left" vertical="top" wrapText="1"/>
    </xf>
    <xf numFmtId="0" fontId="18" fillId="0" borderId="0" xfId="42" applyFont="1" applyAlignment="1">
      <alignment vertical="center" wrapText="1"/>
    </xf>
    <xf numFmtId="2" fontId="30" fillId="0" borderId="12" xfId="42" applyNumberFormat="1" applyFont="1" applyBorder="1" applyAlignment="1">
      <alignment horizontal="right" vertical="center"/>
    </xf>
    <xf numFmtId="0" fontId="31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horizontal="left" vertical="center"/>
    </xf>
    <xf numFmtId="0" fontId="30" fillId="0" borderId="12" xfId="42" applyFont="1" applyBorder="1" applyAlignment="1">
      <alignment vertical="center"/>
    </xf>
    <xf numFmtId="2" fontId="32" fillId="0" borderId="12" xfId="42" applyNumberFormat="1" applyFont="1" applyBorder="1" applyAlignment="1">
      <alignment horizontal="right" vertical="center"/>
    </xf>
    <xf numFmtId="0" fontId="33" fillId="0" borderId="12" xfId="42" applyFont="1" applyBorder="1" applyAlignment="1">
      <alignment horizontal="center" vertical="center"/>
    </xf>
    <xf numFmtId="0" fontId="32" fillId="0" borderId="12" xfId="42" applyFont="1" applyBorder="1" applyAlignment="1">
      <alignment horizontal="left" vertical="center"/>
    </xf>
    <xf numFmtId="0" fontId="32" fillId="0" borderId="12" xfId="42" applyFont="1" applyBorder="1" applyAlignment="1">
      <alignment vertical="center"/>
    </xf>
    <xf numFmtId="2" fontId="30" fillId="33" borderId="17" xfId="42" applyNumberFormat="1" applyFont="1" applyFill="1" applyBorder="1" applyAlignment="1">
      <alignment horizontal="right" vertical="center"/>
    </xf>
    <xf numFmtId="0" fontId="32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horizontal="center" vertical="center"/>
    </xf>
    <xf numFmtId="0" fontId="30" fillId="0" borderId="12" xfId="42" applyFont="1" applyBorder="1" applyAlignment="1">
      <alignment vertical="center" wrapText="1"/>
    </xf>
    <xf numFmtId="0" fontId="32" fillId="0" borderId="12" xfId="42" applyFont="1" applyBorder="1" applyAlignment="1">
      <alignment vertical="center" wrapText="1"/>
    </xf>
    <xf numFmtId="2" fontId="30" fillId="0" borderId="12" xfId="42" applyNumberFormat="1" applyFont="1" applyBorder="1" applyAlignment="1">
      <alignment horizontal="right" vertical="center" wrapText="1"/>
    </xf>
    <xf numFmtId="0" fontId="27" fillId="0" borderId="0" xfId="42" applyAlignment="1">
      <alignment vertical="center" wrapText="1"/>
    </xf>
    <xf numFmtId="0" fontId="32" fillId="0" borderId="12" xfId="42" applyFont="1" applyBorder="1" applyAlignment="1">
      <alignment horizontal="center" vertical="center" wrapText="1"/>
    </xf>
    <xf numFmtId="0" fontId="35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9" fillId="0" borderId="0" xfId="42" applyFont="1" applyAlignment="1">
      <alignment vertical="center"/>
    </xf>
    <xf numFmtId="0" fontId="30" fillId="0" borderId="0" xfId="42" applyFont="1" applyAlignment="1">
      <alignment horizontal="left" vertical="center"/>
    </xf>
    <xf numFmtId="0" fontId="29" fillId="0" borderId="0" xfId="43" applyFont="1" applyAlignment="1">
      <alignment vertical="center"/>
    </xf>
    <xf numFmtId="0" fontId="29" fillId="0" borderId="0" xfId="43" applyFont="1" applyAlignment="1">
      <alignment horizontal="center" vertical="center"/>
    </xf>
    <xf numFmtId="0" fontId="18" fillId="33" borderId="0" xfId="43" applyFont="1" applyFill="1" applyAlignment="1">
      <alignment vertical="center" wrapText="1"/>
    </xf>
    <xf numFmtId="0" fontId="42" fillId="0" borderId="0" xfId="43" applyFont="1"/>
    <xf numFmtId="0" fontId="41" fillId="0" borderId="0" xfId="43"/>
    <xf numFmtId="4" fontId="29" fillId="0" borderId="0" xfId="43" applyNumberFormat="1" applyFont="1" applyAlignment="1">
      <alignment vertical="center"/>
    </xf>
    <xf numFmtId="4" fontId="32" fillId="34" borderId="12" xfId="43" applyNumberFormat="1" applyFont="1" applyFill="1" applyBorder="1" applyAlignment="1">
      <alignment horizontal="center" vertical="center" wrapText="1"/>
    </xf>
    <xf numFmtId="0" fontId="43" fillId="34" borderId="12" xfId="43" applyFont="1" applyFill="1" applyBorder="1" applyAlignment="1">
      <alignment horizontal="left" vertical="center" wrapText="1"/>
    </xf>
    <xf numFmtId="0" fontId="43" fillId="34" borderId="12" xfId="43" applyFont="1" applyFill="1" applyBorder="1" applyAlignment="1">
      <alignment horizontal="center" vertical="center" wrapText="1"/>
    </xf>
    <xf numFmtId="4" fontId="30" fillId="0" borderId="12" xfId="43" applyNumberFormat="1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4" fontId="44" fillId="0" borderId="0" xfId="43" applyNumberFormat="1" applyFont="1" applyAlignment="1">
      <alignment vertical="center"/>
    </xf>
    <xf numFmtId="0" fontId="18" fillId="0" borderId="12" xfId="43" applyFont="1" applyBorder="1" applyAlignment="1">
      <alignment horizontal="center" vertical="center" wrapText="1"/>
    </xf>
    <xf numFmtId="49" fontId="18" fillId="0" borderId="19" xfId="43" applyNumberFormat="1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  <xf numFmtId="0" fontId="43" fillId="0" borderId="12" xfId="43" applyFont="1" applyBorder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2" fontId="19" fillId="33" borderId="0" xfId="0" applyNumberFormat="1" applyFont="1" applyFill="1" applyBorder="1" applyAlignment="1">
      <alignment horizontal="right" vertical="center"/>
    </xf>
    <xf numFmtId="2" fontId="18" fillId="33" borderId="0" xfId="0" applyNumberFormat="1" applyFont="1" applyFill="1" applyBorder="1" applyAlignment="1">
      <alignment horizontal="right" vertical="center"/>
    </xf>
    <xf numFmtId="2" fontId="18" fillId="33" borderId="0" xfId="0" applyNumberFormat="1" applyFont="1" applyFill="1" applyBorder="1" applyAlignment="1">
      <alignment horizontal="left" vertical="center"/>
    </xf>
    <xf numFmtId="2" fontId="19" fillId="33" borderId="0" xfId="0" applyNumberFormat="1" applyFont="1" applyFill="1" applyBorder="1" applyAlignment="1">
      <alignment horizontal="left" vertical="center"/>
    </xf>
    <xf numFmtId="0" fontId="32" fillId="0" borderId="0" xfId="42" applyFont="1" applyBorder="1" applyAlignment="1">
      <alignment horizontal="center" vertical="center" wrapText="1"/>
    </xf>
    <xf numFmtId="2" fontId="32" fillId="0" borderId="0" xfId="42" applyNumberFormat="1" applyFont="1" applyBorder="1" applyAlignment="1">
      <alignment horizontal="right" vertical="center"/>
    </xf>
    <xf numFmtId="2" fontId="30" fillId="0" borderId="0" xfId="42" applyNumberFormat="1" applyFont="1" applyBorder="1" applyAlignment="1">
      <alignment horizontal="right" vertical="center"/>
    </xf>
    <xf numFmtId="2" fontId="30" fillId="33" borderId="0" xfId="42" applyNumberFormat="1" applyFont="1" applyFill="1" applyBorder="1" applyAlignment="1">
      <alignment horizontal="left" vertical="center"/>
    </xf>
    <xf numFmtId="2" fontId="30" fillId="0" borderId="0" xfId="42" applyNumberFormat="1" applyFont="1" applyBorder="1" applyAlignment="1">
      <alignment horizontal="left" vertical="center"/>
    </xf>
    <xf numFmtId="2" fontId="32" fillId="0" borderId="0" xfId="42" applyNumberFormat="1" applyFont="1" applyBorder="1" applyAlignment="1">
      <alignment horizontal="left" vertical="center"/>
    </xf>
    <xf numFmtId="0" fontId="27" fillId="0" borderId="0" xfId="42" applyBorder="1" applyAlignment="1">
      <alignment vertical="center"/>
    </xf>
    <xf numFmtId="0" fontId="43" fillId="0" borderId="0" xfId="43" applyFont="1" applyAlignment="1">
      <alignment horizontal="center" vertical="center"/>
    </xf>
    <xf numFmtId="0" fontId="43" fillId="0" borderId="0" xfId="43" applyFont="1" applyBorder="1" applyAlignment="1">
      <alignment horizontal="center" vertical="center" wrapText="1"/>
    </xf>
    <xf numFmtId="0" fontId="18" fillId="0" borderId="0" xfId="43" applyFont="1" applyBorder="1" applyAlignment="1">
      <alignment horizontal="center" vertical="center" wrapText="1"/>
    </xf>
    <xf numFmtId="49" fontId="18" fillId="0" borderId="0" xfId="43" applyNumberFormat="1" applyFont="1" applyBorder="1" applyAlignment="1">
      <alignment horizontal="center" vertical="center" wrapText="1"/>
    </xf>
    <xf numFmtId="2" fontId="43" fillId="0" borderId="0" xfId="43" applyNumberFormat="1" applyFont="1" applyBorder="1" applyAlignment="1">
      <alignment horizontal="center" vertical="center" wrapText="1"/>
    </xf>
    <xf numFmtId="0" fontId="29" fillId="0" borderId="0" xfId="43" applyFont="1" applyBorder="1" applyAlignment="1">
      <alignment horizontal="justify" vertical="center" wrapText="1"/>
    </xf>
    <xf numFmtId="0" fontId="44" fillId="0" borderId="0" xfId="43" applyFont="1" applyBorder="1" applyAlignment="1">
      <alignment horizontal="justify" vertical="center" wrapText="1"/>
    </xf>
    <xf numFmtId="2" fontId="18" fillId="0" borderId="0" xfId="43" applyNumberFormat="1" applyFont="1" applyBorder="1" applyAlignment="1">
      <alignment horizontal="center" vertical="center" wrapText="1"/>
    </xf>
    <xf numFmtId="2" fontId="19" fillId="0" borderId="0" xfId="43" applyNumberFormat="1" applyFont="1" applyBorder="1" applyAlignment="1">
      <alignment horizontal="center" vertical="center" wrapText="1"/>
    </xf>
    <xf numFmtId="0" fontId="29" fillId="0" borderId="0" xfId="43" applyFont="1" applyBorder="1" applyAlignment="1">
      <alignment vertical="center"/>
    </xf>
    <xf numFmtId="0" fontId="0" fillId="0" borderId="25" xfId="0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5" xfId="42" applyFont="1" applyBorder="1" applyAlignment="1">
      <alignment horizontal="left" vertical="center" wrapText="1"/>
    </xf>
    <xf numFmtId="0" fontId="49" fillId="0" borderId="12" xfId="42" applyFont="1" applyBorder="1" applyAlignment="1">
      <alignment horizontal="center" vertical="center"/>
    </xf>
    <xf numFmtId="0" fontId="50" fillId="0" borderId="12" xfId="42" applyFont="1" applyBorder="1" applyAlignment="1">
      <alignment horizontal="center" vertical="center"/>
    </xf>
    <xf numFmtId="0" fontId="30" fillId="0" borderId="25" xfId="42" applyFont="1" applyBorder="1" applyAlignment="1">
      <alignment vertical="center" wrapText="1"/>
    </xf>
    <xf numFmtId="16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47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8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8" fillId="0" borderId="26" xfId="42" applyFont="1" applyBorder="1" applyAlignment="1">
      <alignment horizontal="center" vertical="top" wrapText="1"/>
    </xf>
    <xf numFmtId="0" fontId="30" fillId="0" borderId="14" xfId="42" applyFont="1" applyBorder="1" applyAlignment="1">
      <alignment horizontal="left" vertical="center"/>
    </xf>
    <xf numFmtId="0" fontId="30" fillId="0" borderId="16" xfId="42" applyFont="1" applyBorder="1" applyAlignment="1">
      <alignment horizontal="left" vertical="center"/>
    </xf>
    <xf numFmtId="0" fontId="30" fillId="0" borderId="15" xfId="42" applyFont="1" applyBorder="1" applyAlignment="1">
      <alignment horizontal="left" vertical="center"/>
    </xf>
    <xf numFmtId="0" fontId="30" fillId="0" borderId="10" xfId="42" applyFont="1" applyBorder="1" applyAlignment="1">
      <alignment horizontal="left" vertical="center" wrapText="1"/>
    </xf>
    <xf numFmtId="0" fontId="27" fillId="0" borderId="10" xfId="42" applyBorder="1" applyAlignment="1">
      <alignment horizontal="center" vertical="center"/>
    </xf>
    <xf numFmtId="0" fontId="18" fillId="0" borderId="0" xfId="42" applyFont="1" applyAlignment="1">
      <alignment horizontal="left" vertical="top" wrapText="1"/>
    </xf>
    <xf numFmtId="0" fontId="18" fillId="0" borderId="11" xfId="42" applyFont="1" applyBorder="1" applyAlignment="1">
      <alignment horizontal="center" vertical="top" wrapText="1"/>
    </xf>
    <xf numFmtId="0" fontId="18" fillId="0" borderId="25" xfId="42" applyFont="1" applyBorder="1" applyAlignment="1">
      <alignment horizontal="left" vertical="center" wrapText="1"/>
    </xf>
    <xf numFmtId="0" fontId="48" fillId="0" borderId="25" xfId="42" applyFont="1" applyBorder="1" applyAlignment="1">
      <alignment horizontal="center" vertical="center"/>
    </xf>
    <xf numFmtId="0" fontId="27" fillId="0" borderId="25" xfId="42" applyBorder="1" applyAlignment="1">
      <alignment horizontal="center" vertical="center"/>
    </xf>
    <xf numFmtId="0" fontId="32" fillId="0" borderId="14" xfId="42" applyFont="1" applyBorder="1" applyAlignment="1">
      <alignment vertical="center" wrapText="1"/>
    </xf>
    <xf numFmtId="0" fontId="32" fillId="0" borderId="16" xfId="42" applyFont="1" applyBorder="1" applyAlignment="1">
      <alignment vertical="center" wrapText="1"/>
    </xf>
    <xf numFmtId="0" fontId="32" fillId="0" borderId="15" xfId="42" applyFont="1" applyBorder="1" applyAlignment="1">
      <alignment vertical="center" wrapText="1"/>
    </xf>
    <xf numFmtId="0" fontId="32" fillId="0" borderId="14" xfId="42" applyFont="1" applyBorder="1" applyAlignment="1">
      <alignment vertical="center"/>
    </xf>
    <xf numFmtId="0" fontId="32" fillId="0" borderId="16" xfId="42" applyFont="1" applyBorder="1" applyAlignment="1">
      <alignment vertical="center"/>
    </xf>
    <xf numFmtId="0" fontId="32" fillId="0" borderId="15" xfId="42" applyFont="1" applyBorder="1" applyAlignment="1">
      <alignment vertical="center"/>
    </xf>
    <xf numFmtId="0" fontId="32" fillId="0" borderId="14" xfId="42" applyFont="1" applyBorder="1" applyAlignment="1">
      <alignment horizontal="left" vertical="center"/>
    </xf>
    <xf numFmtId="0" fontId="32" fillId="0" borderId="16" xfId="42" applyFont="1" applyBorder="1" applyAlignment="1">
      <alignment horizontal="left" vertical="center"/>
    </xf>
    <xf numFmtId="0" fontId="32" fillId="0" borderId="15" xfId="42" applyFont="1" applyBorder="1" applyAlignment="1">
      <alignment horizontal="left" vertical="center"/>
    </xf>
    <xf numFmtId="0" fontId="32" fillId="0" borderId="14" xfId="42" applyFont="1" applyBorder="1" applyAlignment="1">
      <alignment horizontal="left" vertical="center" wrapText="1"/>
    </xf>
    <xf numFmtId="0" fontId="32" fillId="0" borderId="16" xfId="42" applyFont="1" applyBorder="1" applyAlignment="1">
      <alignment horizontal="left" vertical="center" wrapText="1"/>
    </xf>
    <xf numFmtId="0" fontId="32" fillId="0" borderId="15" xfId="42" applyFont="1" applyBorder="1" applyAlignment="1">
      <alignment horizontal="left" vertical="center" wrapText="1"/>
    </xf>
    <xf numFmtId="0" fontId="30" fillId="0" borderId="14" xfId="42" applyFont="1" applyBorder="1" applyAlignment="1">
      <alignment vertical="center" wrapText="1"/>
    </xf>
    <xf numFmtId="0" fontId="30" fillId="0" borderId="16" xfId="42" applyFont="1" applyBorder="1" applyAlignment="1">
      <alignment vertical="center" wrapText="1"/>
    </xf>
    <xf numFmtId="0" fontId="30" fillId="0" borderId="15" xfId="42" applyFont="1" applyBorder="1" applyAlignment="1">
      <alignment vertical="center" wrapText="1"/>
    </xf>
    <xf numFmtId="0" fontId="30" fillId="0" borderId="14" xfId="42" applyFont="1" applyBorder="1" applyAlignment="1">
      <alignment horizontal="left" vertical="center" wrapText="1"/>
    </xf>
    <xf numFmtId="0" fontId="30" fillId="0" borderId="16" xfId="42" applyFont="1" applyBorder="1" applyAlignment="1">
      <alignment horizontal="left" vertical="center" wrapText="1"/>
    </xf>
    <xf numFmtId="0" fontId="30" fillId="0" borderId="15" xfId="42" applyFont="1" applyBorder="1" applyAlignment="1">
      <alignment horizontal="left" vertical="center" wrapText="1"/>
    </xf>
    <xf numFmtId="0" fontId="32" fillId="0" borderId="14" xfId="42" applyFont="1" applyBorder="1" applyAlignment="1">
      <alignment horizontal="center" vertical="center" wrapText="1"/>
    </xf>
    <xf numFmtId="0" fontId="32" fillId="0" borderId="15" xfId="42" applyFont="1" applyBorder="1" applyAlignment="1">
      <alignment horizontal="center" vertical="center" wrapText="1"/>
    </xf>
    <xf numFmtId="0" fontId="32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horizontal="center" vertical="center"/>
    </xf>
    <xf numFmtId="0" fontId="37" fillId="0" borderId="0" xfId="42" applyFont="1" applyAlignment="1">
      <alignment horizontal="center" vertical="center"/>
    </xf>
    <xf numFmtId="0" fontId="36" fillId="0" borderId="0" xfId="42" applyFont="1" applyAlignment="1">
      <alignment horizontal="center" vertical="center"/>
    </xf>
    <xf numFmtId="0" fontId="34" fillId="0" borderId="0" xfId="42" applyFont="1" applyAlignment="1">
      <alignment horizontal="right" vertical="center"/>
    </xf>
    <xf numFmtId="0" fontId="35" fillId="0" borderId="10" xfId="42" applyFont="1" applyBorder="1" applyAlignment="1">
      <alignment horizontal="center" vertical="center"/>
    </xf>
    <xf numFmtId="0" fontId="35" fillId="0" borderId="11" xfId="42" applyFont="1" applyBorder="1" applyAlignment="1">
      <alignment horizontal="center" vertical="center"/>
    </xf>
    <xf numFmtId="0" fontId="35" fillId="0" borderId="0" xfId="42" applyFont="1" applyAlignment="1">
      <alignment horizontal="justify" vertical="center"/>
    </xf>
    <xf numFmtId="0" fontId="27" fillId="0" borderId="0" xfId="42" applyAlignment="1">
      <alignment horizontal="left" vertical="top" wrapText="1"/>
    </xf>
    <xf numFmtId="0" fontId="32" fillId="0" borderId="0" xfId="42" applyFont="1" applyAlignment="1">
      <alignment horizontal="center" vertical="center"/>
    </xf>
    <xf numFmtId="0" fontId="39" fillId="0" borderId="0" xfId="42" applyFont="1" applyAlignment="1">
      <alignment horizontal="center" vertical="center"/>
    </xf>
    <xf numFmtId="0" fontId="38" fillId="0" borderId="10" xfId="42" applyFont="1" applyBorder="1" applyAlignment="1">
      <alignment horizontal="center" vertical="center"/>
    </xf>
    <xf numFmtId="0" fontId="43" fillId="0" borderId="0" xfId="43" applyFont="1" applyBorder="1" applyAlignment="1">
      <alignment horizontal="center" vertical="center" wrapText="1"/>
    </xf>
    <xf numFmtId="0" fontId="29" fillId="0" borderId="11" xfId="43" applyFont="1" applyBorder="1" applyAlignment="1">
      <alignment horizontal="left" vertical="center" wrapText="1"/>
    </xf>
    <xf numFmtId="0" fontId="29" fillId="0" borderId="0" xfId="43" applyFont="1" applyAlignment="1">
      <alignment horizontal="left" vertical="center" wrapText="1"/>
    </xf>
    <xf numFmtId="0" fontId="29" fillId="0" borderId="0" xfId="43" applyFont="1" applyAlignment="1">
      <alignment horizontal="left" vertical="top" wrapText="1"/>
    </xf>
    <xf numFmtId="0" fontId="43" fillId="0" borderId="0" xfId="43" applyFont="1" applyAlignment="1">
      <alignment horizontal="center" vertical="center"/>
    </xf>
    <xf numFmtId="0" fontId="43" fillId="0" borderId="17" xfId="43" applyFont="1" applyBorder="1" applyAlignment="1">
      <alignment horizontal="center" vertical="center" wrapText="1"/>
    </xf>
    <xf numFmtId="0" fontId="43" fillId="0" borderId="19" xfId="43" applyFont="1" applyBorder="1" applyAlignment="1">
      <alignment horizontal="center" vertical="center" wrapText="1"/>
    </xf>
    <xf numFmtId="0" fontId="43" fillId="0" borderId="14" xfId="43" applyFont="1" applyBorder="1" applyAlignment="1">
      <alignment horizontal="center" vertical="center" wrapText="1"/>
    </xf>
    <xf numFmtId="0" fontId="43" fillId="0" borderId="16" xfId="43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  <xf numFmtId="0" fontId="29" fillId="0" borderId="0" xfId="43" applyFont="1" applyAlignment="1">
      <alignment horizontal="left" vertical="center"/>
    </xf>
  </cellXfs>
  <cellStyles count="44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 xr:uid="{00000000-0005-0000-0000-00001A000000}"/>
    <cellStyle name="Įprastas 3" xfId="43" xr:uid="{00000000-0005-0000-0000-00001B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showGridLines="0" topLeftCell="A4" zoomScaleSheetLayoutView="100" workbookViewId="0">
      <selection activeCell="K23" sqref="K23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0" width="55.140625" style="1" customWidth="1"/>
    <col min="11" max="16384" width="9.140625" style="1"/>
  </cols>
  <sheetData>
    <row r="1" spans="1:8" ht="30" customHeight="1">
      <c r="B1" s="161" t="s">
        <v>0</v>
      </c>
      <c r="C1" s="161"/>
      <c r="D1" s="161"/>
      <c r="E1" s="161"/>
      <c r="F1" s="161"/>
      <c r="G1" s="161"/>
      <c r="H1" s="161"/>
    </row>
    <row r="2" spans="1:8">
      <c r="A2" s="4"/>
      <c r="F2" s="162" t="s">
        <v>1</v>
      </c>
      <c r="G2" s="162"/>
      <c r="H2" s="162"/>
    </row>
    <row r="3" spans="1:8">
      <c r="A3" s="4"/>
      <c r="F3" s="163" t="s">
        <v>2</v>
      </c>
      <c r="G3" s="163"/>
      <c r="H3" s="163"/>
    </row>
    <row r="4" spans="1:8">
      <c r="A4" s="4"/>
    </row>
    <row r="5" spans="1:8">
      <c r="A5" s="4"/>
      <c r="B5" s="164" t="s">
        <v>3</v>
      </c>
      <c r="C5" s="164"/>
      <c r="D5" s="164"/>
      <c r="E5" s="164"/>
      <c r="F5" s="164"/>
      <c r="G5" s="164"/>
      <c r="H5" s="164"/>
    </row>
    <row r="6" spans="1:8">
      <c r="A6" s="4"/>
      <c r="B6" s="164"/>
      <c r="C6" s="164"/>
      <c r="D6" s="164"/>
      <c r="E6" s="164"/>
      <c r="F6" s="164"/>
      <c r="G6" s="164"/>
      <c r="H6" s="164"/>
    </row>
    <row r="7" spans="1:8">
      <c r="A7" s="4"/>
      <c r="B7" s="165" t="s">
        <v>4</v>
      </c>
      <c r="C7" s="165"/>
      <c r="D7" s="165"/>
      <c r="E7" s="165"/>
      <c r="F7" s="165"/>
      <c r="G7" s="165"/>
      <c r="H7" s="165"/>
    </row>
    <row r="8" spans="1:8">
      <c r="A8" s="4"/>
      <c r="B8" s="160" t="s">
        <v>5</v>
      </c>
      <c r="C8" s="160"/>
      <c r="D8" s="160"/>
      <c r="E8" s="160"/>
      <c r="F8" s="160"/>
      <c r="G8" s="160"/>
      <c r="H8" s="160"/>
    </row>
    <row r="9" spans="1:8" ht="12.75" customHeight="1">
      <c r="A9" s="4"/>
      <c r="B9" s="165" t="s">
        <v>6</v>
      </c>
      <c r="C9" s="165"/>
      <c r="D9" s="165"/>
      <c r="E9" s="165"/>
      <c r="F9" s="165"/>
      <c r="G9" s="165"/>
      <c r="H9" s="165"/>
    </row>
    <row r="10" spans="1:8">
      <c r="A10" s="4"/>
      <c r="B10" s="169" t="s">
        <v>7</v>
      </c>
      <c r="C10" s="169"/>
      <c r="D10" s="169"/>
      <c r="E10" s="169"/>
      <c r="F10" s="169"/>
      <c r="G10" s="169"/>
      <c r="H10" s="169"/>
    </row>
    <row r="11" spans="1:8">
      <c r="A11" s="4"/>
      <c r="B11" s="170"/>
      <c r="C11" s="170"/>
      <c r="D11" s="170"/>
      <c r="E11" s="170"/>
      <c r="F11" s="170"/>
      <c r="G11" s="170"/>
      <c r="H11" s="170"/>
    </row>
    <row r="12" spans="1:8">
      <c r="A12" s="4"/>
      <c r="B12" s="171"/>
      <c r="C12" s="171"/>
      <c r="D12" s="171"/>
      <c r="E12" s="171"/>
      <c r="F12" s="171"/>
    </row>
    <row r="13" spans="1:8">
      <c r="A13" s="4"/>
      <c r="B13" s="164" t="s">
        <v>8</v>
      </c>
      <c r="C13" s="164"/>
      <c r="D13" s="164"/>
      <c r="E13" s="164"/>
      <c r="F13" s="164"/>
      <c r="G13" s="164"/>
      <c r="H13" s="164"/>
    </row>
    <row r="14" spans="1:8">
      <c r="A14" s="4"/>
      <c r="B14" s="164" t="s">
        <v>9</v>
      </c>
      <c r="C14" s="164"/>
      <c r="D14" s="164"/>
      <c r="E14" s="164"/>
      <c r="F14" s="164"/>
      <c r="G14" s="164"/>
      <c r="H14" s="164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72" t="s">
        <v>10</v>
      </c>
      <c r="C16" s="172"/>
      <c r="D16" s="172"/>
      <c r="E16" s="172"/>
      <c r="F16" s="172"/>
      <c r="G16" s="172"/>
      <c r="H16" s="172"/>
    </row>
    <row r="17" spans="1:10">
      <c r="A17" s="4"/>
      <c r="B17" s="173" t="s">
        <v>11</v>
      </c>
      <c r="C17" s="173"/>
      <c r="D17" s="173"/>
      <c r="E17" s="173"/>
      <c r="F17" s="173"/>
      <c r="G17" s="173"/>
      <c r="H17" s="173"/>
    </row>
    <row r="18" spans="1:10" ht="12.75" customHeight="1">
      <c r="A18" s="4"/>
      <c r="B18" s="5"/>
      <c r="C18" s="8"/>
      <c r="D18" s="8"/>
      <c r="E18" s="174" t="s">
        <v>262</v>
      </c>
      <c r="F18" s="174"/>
      <c r="G18" s="174"/>
      <c r="H18" s="174"/>
    </row>
    <row r="19" spans="1:10" ht="67.5" customHeight="1">
      <c r="A19" s="4"/>
      <c r="B19" s="9" t="s">
        <v>12</v>
      </c>
      <c r="C19" s="175" t="s">
        <v>13</v>
      </c>
      <c r="D19" s="176"/>
      <c r="E19" s="177"/>
      <c r="F19" s="11" t="s">
        <v>14</v>
      </c>
      <c r="G19" s="10" t="s">
        <v>15</v>
      </c>
      <c r="H19" s="10" t="s">
        <v>16</v>
      </c>
      <c r="J19" s="130"/>
    </row>
    <row r="20" spans="1:10" s="2" customFormat="1" ht="12.75" customHeight="1">
      <c r="A20" s="4"/>
      <c r="B20" s="10" t="s">
        <v>17</v>
      </c>
      <c r="C20" s="12" t="s">
        <v>18</v>
      </c>
      <c r="D20" s="13"/>
      <c r="E20" s="14"/>
      <c r="F20" s="15"/>
      <c r="G20" s="16">
        <f>SUM(G21,G27,G37,G38,G39)</f>
        <v>937781.20000000007</v>
      </c>
      <c r="H20" s="16">
        <f>SUM(H21,H27,H37,H38,H39)</f>
        <v>605808.87</v>
      </c>
      <c r="J20" s="131"/>
    </row>
    <row r="21" spans="1:10" s="2" customFormat="1" ht="12.75" customHeight="1">
      <c r="A21" s="4"/>
      <c r="B21" s="17" t="s">
        <v>19</v>
      </c>
      <c r="C21" s="18" t="s">
        <v>20</v>
      </c>
      <c r="D21" s="19"/>
      <c r="E21" s="20"/>
      <c r="F21" s="15"/>
      <c r="G21" s="21">
        <f>SUM(G22:G26)</f>
        <v>0</v>
      </c>
      <c r="H21" s="21">
        <f>SUM(H22:H26)</f>
        <v>0</v>
      </c>
      <c r="J21" s="132"/>
    </row>
    <row r="22" spans="1:10" s="2" customFormat="1" ht="12.75" customHeight="1">
      <c r="A22" s="4"/>
      <c r="B22" s="15" t="s">
        <v>21</v>
      </c>
      <c r="C22" s="22"/>
      <c r="D22" s="23" t="s">
        <v>22</v>
      </c>
      <c r="E22" s="24"/>
      <c r="F22" s="25"/>
      <c r="G22" s="21" t="s">
        <v>23</v>
      </c>
      <c r="H22" s="21" t="s">
        <v>23</v>
      </c>
      <c r="J22" s="133"/>
    </row>
    <row r="23" spans="1:10" s="2" customFormat="1" ht="12.75" customHeight="1">
      <c r="A23" s="4"/>
      <c r="B23" s="15" t="s">
        <v>24</v>
      </c>
      <c r="C23" s="22"/>
      <c r="D23" s="23" t="s">
        <v>25</v>
      </c>
      <c r="E23" s="26"/>
      <c r="F23" s="27"/>
      <c r="G23" s="21">
        <v>0</v>
      </c>
      <c r="H23" s="21">
        <v>0</v>
      </c>
      <c r="J23" s="133"/>
    </row>
    <row r="24" spans="1:10" s="2" customFormat="1" ht="12.75" customHeight="1">
      <c r="A24" s="4"/>
      <c r="B24" s="15" t="s">
        <v>26</v>
      </c>
      <c r="C24" s="22"/>
      <c r="D24" s="23" t="s">
        <v>27</v>
      </c>
      <c r="E24" s="26"/>
      <c r="F24" s="27"/>
      <c r="G24" s="21" t="s">
        <v>23</v>
      </c>
      <c r="H24" s="21" t="s">
        <v>23</v>
      </c>
      <c r="J24" s="133"/>
    </row>
    <row r="25" spans="1:10" s="2" customFormat="1" ht="12.75" customHeight="1">
      <c r="A25" s="4"/>
      <c r="B25" s="15" t="s">
        <v>28</v>
      </c>
      <c r="C25" s="22"/>
      <c r="D25" s="23" t="s">
        <v>29</v>
      </c>
      <c r="E25" s="26"/>
      <c r="F25" s="17"/>
      <c r="G25" s="21" t="s">
        <v>23</v>
      </c>
      <c r="H25" s="21" t="s">
        <v>23</v>
      </c>
      <c r="J25" s="133"/>
    </row>
    <row r="26" spans="1:10" s="2" customFormat="1" ht="12.75" customHeight="1">
      <c r="A26" s="4"/>
      <c r="B26" s="28" t="s">
        <v>30</v>
      </c>
      <c r="C26" s="22"/>
      <c r="D26" s="29" t="s">
        <v>31</v>
      </c>
      <c r="E26" s="24"/>
      <c r="F26" s="17"/>
      <c r="G26" s="21" t="s">
        <v>23</v>
      </c>
      <c r="H26" s="21" t="s">
        <v>23</v>
      </c>
      <c r="J26" s="133"/>
    </row>
    <row r="27" spans="1:10" s="2" customFormat="1" ht="12.75" customHeight="1">
      <c r="A27" s="4"/>
      <c r="B27" s="30" t="s">
        <v>32</v>
      </c>
      <c r="C27" s="31" t="s">
        <v>33</v>
      </c>
      <c r="D27" s="32"/>
      <c r="E27" s="33"/>
      <c r="F27" s="17" t="s">
        <v>274</v>
      </c>
      <c r="G27" s="21">
        <f>SUM(G28:G36)</f>
        <v>937781.20000000007</v>
      </c>
      <c r="H27" s="21">
        <f>SUM(H28:H36)</f>
        <v>605808.87</v>
      </c>
      <c r="J27" s="133"/>
    </row>
    <row r="28" spans="1:10" s="2" customFormat="1" ht="12.75" customHeight="1">
      <c r="A28" s="4"/>
      <c r="B28" s="15" t="s">
        <v>34</v>
      </c>
      <c r="C28" s="22"/>
      <c r="D28" s="23" t="s">
        <v>35</v>
      </c>
      <c r="E28" s="26"/>
      <c r="F28" s="27"/>
      <c r="G28" s="21" t="s">
        <v>23</v>
      </c>
      <c r="H28" s="21" t="s">
        <v>23</v>
      </c>
      <c r="J28" s="133"/>
    </row>
    <row r="29" spans="1:10" s="2" customFormat="1" ht="12.75" customHeight="1">
      <c r="A29" s="4"/>
      <c r="B29" s="15" t="s">
        <v>36</v>
      </c>
      <c r="C29" s="22"/>
      <c r="D29" s="23" t="s">
        <v>37</v>
      </c>
      <c r="E29" s="26"/>
      <c r="F29" s="27"/>
      <c r="G29" s="21">
        <v>816377.54</v>
      </c>
      <c r="H29" s="21">
        <v>491657.27</v>
      </c>
      <c r="J29" s="133"/>
    </row>
    <row r="30" spans="1:10" s="2" customFormat="1" ht="12.75" customHeight="1">
      <c r="A30" s="4"/>
      <c r="B30" s="15" t="s">
        <v>38</v>
      </c>
      <c r="C30" s="22"/>
      <c r="D30" s="23" t="s">
        <v>39</v>
      </c>
      <c r="E30" s="26"/>
      <c r="F30" s="27"/>
      <c r="G30" s="21">
        <v>0</v>
      </c>
      <c r="H30" s="21">
        <v>0</v>
      </c>
      <c r="J30" s="133"/>
    </row>
    <row r="31" spans="1:10" s="2" customFormat="1" ht="12.75" customHeight="1">
      <c r="A31" s="4"/>
      <c r="B31" s="15" t="s">
        <v>40</v>
      </c>
      <c r="C31" s="22"/>
      <c r="D31" s="23" t="s">
        <v>41</v>
      </c>
      <c r="E31" s="26"/>
      <c r="F31" s="27"/>
      <c r="G31" s="21">
        <v>13337.5</v>
      </c>
      <c r="H31" s="21">
        <v>13099.81</v>
      </c>
      <c r="J31" s="133"/>
    </row>
    <row r="32" spans="1:10" s="2" customFormat="1" ht="12.75" customHeight="1">
      <c r="A32" s="4"/>
      <c r="B32" s="15" t="s">
        <v>42</v>
      </c>
      <c r="C32" s="22"/>
      <c r="D32" s="23" t="s">
        <v>43</v>
      </c>
      <c r="E32" s="26"/>
      <c r="F32" s="27"/>
      <c r="G32" s="21">
        <v>34509.42</v>
      </c>
      <c r="H32" s="21">
        <v>31806.560000000001</v>
      </c>
      <c r="J32" s="133"/>
    </row>
    <row r="33" spans="1:10" s="2" customFormat="1" ht="12.75" customHeight="1">
      <c r="A33" s="4"/>
      <c r="B33" s="15" t="s">
        <v>44</v>
      </c>
      <c r="C33" s="22"/>
      <c r="D33" s="23" t="s">
        <v>45</v>
      </c>
      <c r="E33" s="26"/>
      <c r="F33" s="27"/>
      <c r="G33" s="21">
        <v>0</v>
      </c>
      <c r="H33" s="21">
        <v>0</v>
      </c>
      <c r="J33" s="133"/>
    </row>
    <row r="34" spans="1:10" s="2" customFormat="1" ht="12.75" customHeight="1">
      <c r="A34" s="4"/>
      <c r="B34" s="15" t="s">
        <v>46</v>
      </c>
      <c r="C34" s="22"/>
      <c r="D34" s="23" t="s">
        <v>47</v>
      </c>
      <c r="E34" s="26"/>
      <c r="F34" s="27"/>
      <c r="G34" s="21">
        <v>73556.740000000005</v>
      </c>
      <c r="H34" s="21">
        <v>69245.23</v>
      </c>
      <c r="J34" s="133"/>
    </row>
    <row r="35" spans="1:10" s="2" customFormat="1" ht="12.75" customHeight="1">
      <c r="A35" s="4"/>
      <c r="B35" s="15" t="s">
        <v>48</v>
      </c>
      <c r="C35" s="34"/>
      <c r="D35" s="35" t="s">
        <v>49</v>
      </c>
      <c r="E35" s="36"/>
      <c r="F35" s="27"/>
      <c r="G35" s="21" t="s">
        <v>23</v>
      </c>
      <c r="H35" s="21" t="s">
        <v>23</v>
      </c>
      <c r="J35" s="133"/>
    </row>
    <row r="36" spans="1:10" s="2" customFormat="1" ht="12.75" customHeight="1">
      <c r="A36" s="4"/>
      <c r="B36" s="15" t="s">
        <v>50</v>
      </c>
      <c r="C36" s="22"/>
      <c r="D36" s="23" t="s">
        <v>51</v>
      </c>
      <c r="E36" s="26"/>
      <c r="F36" s="17"/>
      <c r="G36" s="21">
        <v>0</v>
      </c>
      <c r="H36" s="21">
        <v>0</v>
      </c>
      <c r="J36" s="133"/>
    </row>
    <row r="37" spans="1:10" s="2" customFormat="1" ht="12.75" customHeight="1">
      <c r="A37" s="4"/>
      <c r="B37" s="17" t="s">
        <v>52</v>
      </c>
      <c r="C37" s="37" t="s">
        <v>53</v>
      </c>
      <c r="D37" s="37"/>
      <c r="E37" s="38"/>
      <c r="F37" s="17"/>
      <c r="G37" s="21" t="s">
        <v>23</v>
      </c>
      <c r="H37" s="21" t="s">
        <v>23</v>
      </c>
      <c r="J37" s="133"/>
    </row>
    <row r="38" spans="1:10" s="2" customFormat="1" ht="12.75" customHeight="1">
      <c r="A38" s="4"/>
      <c r="B38" s="17" t="s">
        <v>54</v>
      </c>
      <c r="C38" s="37" t="s">
        <v>55</v>
      </c>
      <c r="D38" s="37"/>
      <c r="E38" s="38"/>
      <c r="F38" s="27"/>
      <c r="G38" s="21" t="s">
        <v>23</v>
      </c>
      <c r="H38" s="21" t="s">
        <v>23</v>
      </c>
      <c r="J38" s="133"/>
    </row>
    <row r="39" spans="1:10" s="2" customFormat="1" ht="12.75" customHeight="1">
      <c r="A39" s="4"/>
      <c r="B39" s="17" t="s">
        <v>56</v>
      </c>
      <c r="C39" s="37" t="s">
        <v>57</v>
      </c>
      <c r="D39" s="22"/>
      <c r="E39" s="39"/>
      <c r="F39" s="27"/>
      <c r="G39" s="21" t="s">
        <v>23</v>
      </c>
      <c r="H39" s="21" t="s">
        <v>23</v>
      </c>
      <c r="J39" s="133"/>
    </row>
    <row r="40" spans="1:10" s="2" customFormat="1" ht="12.75" customHeight="1">
      <c r="A40" s="4"/>
      <c r="B40" s="10" t="s">
        <v>58</v>
      </c>
      <c r="C40" s="12" t="s">
        <v>59</v>
      </c>
      <c r="D40" s="13"/>
      <c r="E40" s="14"/>
      <c r="F40" s="27"/>
      <c r="G40" s="21" t="s">
        <v>23</v>
      </c>
      <c r="H40" s="21" t="s">
        <v>23</v>
      </c>
      <c r="J40" s="133"/>
    </row>
    <row r="41" spans="1:10" s="2" customFormat="1" ht="12.75" customHeight="1">
      <c r="A41" s="4"/>
      <c r="B41" s="9" t="s">
        <v>60</v>
      </c>
      <c r="C41" s="40" t="s">
        <v>61</v>
      </c>
      <c r="D41" s="41"/>
      <c r="E41" s="42"/>
      <c r="F41" s="17"/>
      <c r="G41" s="16">
        <f>SUM(G42,G48,G49,G56,G57)</f>
        <v>288139.27999999997</v>
      </c>
      <c r="H41" s="16">
        <f>SUM(H42,H48,H49,H56,H57)</f>
        <v>114134.88000000002</v>
      </c>
      <c r="J41" s="134"/>
    </row>
    <row r="42" spans="1:10" s="2" customFormat="1" ht="12.75" customHeight="1">
      <c r="A42" s="4"/>
      <c r="B42" s="43" t="s">
        <v>19</v>
      </c>
      <c r="C42" s="44" t="s">
        <v>62</v>
      </c>
      <c r="D42" s="45"/>
      <c r="E42" s="46"/>
      <c r="F42" s="17" t="s">
        <v>275</v>
      </c>
      <c r="G42" s="21">
        <f>SUM(G43:G47)</f>
        <v>7353.17</v>
      </c>
      <c r="H42" s="21">
        <f>SUM(H43:H47)</f>
        <v>4258.78</v>
      </c>
      <c r="J42" s="133"/>
    </row>
    <row r="43" spans="1:10" s="2" customFormat="1" ht="12.75" customHeight="1">
      <c r="A43" s="4"/>
      <c r="B43" s="47" t="s">
        <v>21</v>
      </c>
      <c r="C43" s="34"/>
      <c r="D43" s="35" t="s">
        <v>63</v>
      </c>
      <c r="E43" s="36"/>
      <c r="F43" s="27"/>
      <c r="G43" s="21" t="s">
        <v>23</v>
      </c>
      <c r="H43" s="21" t="s">
        <v>23</v>
      </c>
      <c r="J43" s="133"/>
    </row>
    <row r="44" spans="1:10" s="2" customFormat="1" ht="12.75" customHeight="1">
      <c r="A44" s="4"/>
      <c r="B44" s="47" t="s">
        <v>24</v>
      </c>
      <c r="C44" s="34"/>
      <c r="D44" s="35" t="s">
        <v>64</v>
      </c>
      <c r="E44" s="36"/>
      <c r="F44" s="27"/>
      <c r="G44" s="21">
        <v>7353.17</v>
      </c>
      <c r="H44" s="21">
        <v>4258.78</v>
      </c>
      <c r="J44" s="133"/>
    </row>
    <row r="45" spans="1:10" s="2" customFormat="1">
      <c r="A45" s="4"/>
      <c r="B45" s="47" t="s">
        <v>26</v>
      </c>
      <c r="C45" s="34"/>
      <c r="D45" s="35" t="s">
        <v>65</v>
      </c>
      <c r="E45" s="36"/>
      <c r="F45" s="27"/>
      <c r="G45" s="21" t="s">
        <v>23</v>
      </c>
      <c r="H45" s="21" t="s">
        <v>23</v>
      </c>
      <c r="J45" s="133"/>
    </row>
    <row r="46" spans="1:10" s="2" customFormat="1">
      <c r="A46" s="4"/>
      <c r="B46" s="47" t="s">
        <v>28</v>
      </c>
      <c r="C46" s="34"/>
      <c r="D46" s="35" t="s">
        <v>66</v>
      </c>
      <c r="E46" s="36"/>
      <c r="F46" s="27"/>
      <c r="G46" s="21">
        <v>0</v>
      </c>
      <c r="H46" s="21">
        <v>0</v>
      </c>
      <c r="J46" s="133"/>
    </row>
    <row r="47" spans="1:10" s="2" customFormat="1" ht="12.75" customHeight="1">
      <c r="A47" s="4"/>
      <c r="B47" s="47" t="s">
        <v>30</v>
      </c>
      <c r="C47" s="41"/>
      <c r="D47" s="178" t="s">
        <v>67</v>
      </c>
      <c r="E47" s="179"/>
      <c r="F47" s="27"/>
      <c r="G47" s="21" t="s">
        <v>23</v>
      </c>
      <c r="H47" s="21" t="s">
        <v>23</v>
      </c>
      <c r="J47" s="133"/>
    </row>
    <row r="48" spans="1:10" s="2" customFormat="1" ht="12.75" customHeight="1">
      <c r="A48" s="4"/>
      <c r="B48" s="43" t="s">
        <v>32</v>
      </c>
      <c r="C48" s="49" t="s">
        <v>68</v>
      </c>
      <c r="D48" s="50"/>
      <c r="E48" s="51"/>
      <c r="F48" s="17" t="s">
        <v>276</v>
      </c>
      <c r="G48" s="21">
        <v>6019.02</v>
      </c>
      <c r="H48" s="21">
        <v>2376.29</v>
      </c>
      <c r="J48" s="133"/>
    </row>
    <row r="49" spans="1:10" s="2" customFormat="1" ht="12.75" customHeight="1">
      <c r="A49" s="4"/>
      <c r="B49" s="43" t="s">
        <v>52</v>
      </c>
      <c r="C49" s="44" t="s">
        <v>69</v>
      </c>
      <c r="D49" s="45"/>
      <c r="E49" s="46"/>
      <c r="F49" s="17" t="s">
        <v>277</v>
      </c>
      <c r="G49" s="21">
        <f>SUM(G50:G55)</f>
        <v>272679.8</v>
      </c>
      <c r="H49" s="21">
        <f>SUM(H50:H55)</f>
        <v>100797.95000000001</v>
      </c>
      <c r="J49" s="133"/>
    </row>
    <row r="50" spans="1:10" s="2" customFormat="1" ht="12.75" customHeight="1">
      <c r="A50" s="4"/>
      <c r="B50" s="47" t="s">
        <v>70</v>
      </c>
      <c r="C50" s="45"/>
      <c r="D50" s="52" t="s">
        <v>71</v>
      </c>
      <c r="E50" s="53"/>
      <c r="F50" s="17"/>
      <c r="G50" s="21" t="s">
        <v>23</v>
      </c>
      <c r="H50" s="21" t="s">
        <v>23</v>
      </c>
      <c r="J50" s="133"/>
    </row>
    <row r="51" spans="1:10" s="2" customFormat="1" ht="12.75" customHeight="1">
      <c r="A51" s="4"/>
      <c r="B51" s="54" t="s">
        <v>72</v>
      </c>
      <c r="C51" s="34"/>
      <c r="D51" s="35" t="s">
        <v>73</v>
      </c>
      <c r="E51" s="55"/>
      <c r="F51" s="158"/>
      <c r="G51" s="21" t="s">
        <v>23</v>
      </c>
      <c r="H51" s="21" t="s">
        <v>23</v>
      </c>
      <c r="J51" s="133"/>
    </row>
    <row r="52" spans="1:10" s="2" customFormat="1" ht="12.75" customHeight="1">
      <c r="A52" s="4"/>
      <c r="B52" s="47" t="s">
        <v>74</v>
      </c>
      <c r="C52" s="34"/>
      <c r="D52" s="35" t="s">
        <v>75</v>
      </c>
      <c r="E52" s="36"/>
      <c r="F52" s="17"/>
      <c r="G52" s="21">
        <v>0</v>
      </c>
      <c r="H52" s="21">
        <v>0</v>
      </c>
      <c r="J52" s="133"/>
    </row>
    <row r="53" spans="1:10" s="2" customFormat="1" ht="12.75" customHeight="1">
      <c r="A53" s="4"/>
      <c r="B53" s="47" t="s">
        <v>76</v>
      </c>
      <c r="C53" s="34"/>
      <c r="D53" s="178" t="s">
        <v>77</v>
      </c>
      <c r="E53" s="179"/>
      <c r="F53" s="17"/>
      <c r="G53" s="21">
        <v>9477.64</v>
      </c>
      <c r="H53" s="21">
        <v>5505.38</v>
      </c>
      <c r="J53" s="133"/>
    </row>
    <row r="54" spans="1:10" s="2" customFormat="1" ht="12.75" customHeight="1">
      <c r="A54" s="4"/>
      <c r="B54" s="47" t="s">
        <v>78</v>
      </c>
      <c r="C54" s="34"/>
      <c r="D54" s="35" t="s">
        <v>79</v>
      </c>
      <c r="E54" s="36"/>
      <c r="F54" s="17"/>
      <c r="G54" s="21">
        <v>263202.15999999997</v>
      </c>
      <c r="H54" s="21">
        <v>95292.57</v>
      </c>
      <c r="J54" s="133"/>
    </row>
    <row r="55" spans="1:10" s="2" customFormat="1" ht="12.75" customHeight="1">
      <c r="A55" s="4"/>
      <c r="B55" s="47" t="s">
        <v>80</v>
      </c>
      <c r="C55" s="34"/>
      <c r="D55" s="35" t="s">
        <v>81</v>
      </c>
      <c r="E55" s="36"/>
      <c r="F55" s="17"/>
      <c r="G55" s="21">
        <v>0</v>
      </c>
      <c r="H55" s="21">
        <v>0</v>
      </c>
      <c r="J55" s="133"/>
    </row>
    <row r="56" spans="1:10" s="2" customFormat="1" ht="12.75" customHeight="1">
      <c r="A56" s="4"/>
      <c r="B56" s="43" t="s">
        <v>54</v>
      </c>
      <c r="C56" s="56" t="s">
        <v>82</v>
      </c>
      <c r="D56" s="56"/>
      <c r="E56" s="57"/>
      <c r="F56" s="17"/>
      <c r="G56" s="21" t="s">
        <v>23</v>
      </c>
      <c r="H56" s="21" t="s">
        <v>23</v>
      </c>
      <c r="J56" s="133"/>
    </row>
    <row r="57" spans="1:10" s="2" customFormat="1" ht="12.75" customHeight="1">
      <c r="A57" s="4"/>
      <c r="B57" s="43" t="s">
        <v>56</v>
      </c>
      <c r="C57" s="56" t="s">
        <v>83</v>
      </c>
      <c r="D57" s="56"/>
      <c r="E57" s="57"/>
      <c r="F57" s="17" t="s">
        <v>278</v>
      </c>
      <c r="G57" s="21">
        <v>2087.29</v>
      </c>
      <c r="H57" s="21">
        <v>6701.86</v>
      </c>
      <c r="J57" s="133"/>
    </row>
    <row r="58" spans="1:10" s="2" customFormat="1" ht="12.75" customHeight="1">
      <c r="A58" s="4"/>
      <c r="B58" s="17"/>
      <c r="C58" s="31" t="s">
        <v>84</v>
      </c>
      <c r="D58" s="32"/>
      <c r="E58" s="33"/>
      <c r="F58" s="17"/>
      <c r="G58" s="21">
        <f>SUM(G20,G40,G41)</f>
        <v>1225920.48</v>
      </c>
      <c r="H58" s="21">
        <f>SUM(H20,H40,H41)</f>
        <v>719943.75</v>
      </c>
      <c r="J58" s="133"/>
    </row>
    <row r="59" spans="1:10" s="2" customFormat="1" ht="12.75" customHeight="1">
      <c r="A59" s="4"/>
      <c r="B59" s="10" t="s">
        <v>85</v>
      </c>
      <c r="C59" s="12" t="s">
        <v>86</v>
      </c>
      <c r="D59" s="12"/>
      <c r="E59" s="58"/>
      <c r="F59" s="17" t="s">
        <v>279</v>
      </c>
      <c r="G59" s="16">
        <f>SUM(G60:G63)</f>
        <v>948549.73</v>
      </c>
      <c r="H59" s="16">
        <f>SUM(H60:H63)</f>
        <v>612734.84000000008</v>
      </c>
      <c r="J59" s="134"/>
    </row>
    <row r="60" spans="1:10" s="2" customFormat="1" ht="12.75" customHeight="1">
      <c r="A60" s="4"/>
      <c r="B60" s="17" t="s">
        <v>19</v>
      </c>
      <c r="C60" s="37" t="s">
        <v>87</v>
      </c>
      <c r="D60" s="37"/>
      <c r="E60" s="38"/>
      <c r="F60" s="17"/>
      <c r="G60" s="21">
        <v>25559.99</v>
      </c>
      <c r="H60" s="21">
        <v>28578.82</v>
      </c>
      <c r="J60" s="133"/>
    </row>
    <row r="61" spans="1:10" s="2" customFormat="1" ht="12.75" customHeight="1">
      <c r="A61" s="4"/>
      <c r="B61" s="30" t="s">
        <v>32</v>
      </c>
      <c r="C61" s="31" t="s">
        <v>88</v>
      </c>
      <c r="D61" s="32"/>
      <c r="E61" s="33"/>
      <c r="F61" s="30"/>
      <c r="G61" s="21">
        <v>911780.58</v>
      </c>
      <c r="H61" s="21">
        <v>571193.43000000005</v>
      </c>
      <c r="J61" s="133"/>
    </row>
    <row r="62" spans="1:10" s="2" customFormat="1" ht="12.75" customHeight="1">
      <c r="A62" s="4"/>
      <c r="B62" s="17" t="s">
        <v>52</v>
      </c>
      <c r="C62" s="166" t="s">
        <v>89</v>
      </c>
      <c r="D62" s="167"/>
      <c r="E62" s="168"/>
      <c r="F62" s="17"/>
      <c r="G62" s="21">
        <v>4513.1000000000004</v>
      </c>
      <c r="H62" s="21">
        <v>5697.55</v>
      </c>
      <c r="J62" s="133"/>
    </row>
    <row r="63" spans="1:10" s="2" customFormat="1" ht="12.75" customHeight="1">
      <c r="A63" s="4"/>
      <c r="B63" s="17" t="s">
        <v>90</v>
      </c>
      <c r="C63" s="37" t="s">
        <v>91</v>
      </c>
      <c r="D63" s="22"/>
      <c r="E63" s="39"/>
      <c r="F63" s="17"/>
      <c r="G63" s="21">
        <v>6696.06</v>
      </c>
      <c r="H63" s="21">
        <v>7265.04</v>
      </c>
      <c r="J63" s="133"/>
    </row>
    <row r="64" spans="1:10" s="2" customFormat="1" ht="12.75" customHeight="1">
      <c r="A64" s="4"/>
      <c r="B64" s="10" t="s">
        <v>92</v>
      </c>
      <c r="C64" s="12" t="s">
        <v>93</v>
      </c>
      <c r="D64" s="13"/>
      <c r="E64" s="14"/>
      <c r="F64" s="17"/>
      <c r="G64" s="16">
        <f>SUM(G65,G69)</f>
        <v>257601.51</v>
      </c>
      <c r="H64" s="16">
        <f>SUM(H65,H69)</f>
        <v>95320.4</v>
      </c>
      <c r="J64" s="134"/>
    </row>
    <row r="65" spans="1:10" s="2" customFormat="1" ht="12.75" customHeight="1">
      <c r="A65" s="4"/>
      <c r="B65" s="17" t="s">
        <v>19</v>
      </c>
      <c r="C65" s="18" t="s">
        <v>94</v>
      </c>
      <c r="D65" s="59"/>
      <c r="E65" s="60"/>
      <c r="F65" s="17" t="s">
        <v>280</v>
      </c>
      <c r="G65" s="21">
        <f>SUM(G66:G68)</f>
        <v>3458.15</v>
      </c>
      <c r="H65" s="21">
        <f>SUM(H66:H68)</f>
        <v>3458.15</v>
      </c>
      <c r="J65" s="133"/>
    </row>
    <row r="66" spans="1:10" s="2" customFormat="1">
      <c r="A66" s="4"/>
      <c r="B66" s="15" t="s">
        <v>21</v>
      </c>
      <c r="C66" s="61"/>
      <c r="D66" s="23" t="s">
        <v>95</v>
      </c>
      <c r="E66" s="62"/>
      <c r="F66" s="17"/>
      <c r="G66" s="21" t="s">
        <v>23</v>
      </c>
      <c r="H66" s="21" t="s">
        <v>23</v>
      </c>
      <c r="J66" s="133"/>
    </row>
    <row r="67" spans="1:10" s="2" customFormat="1" ht="12.75" customHeight="1">
      <c r="A67" s="4"/>
      <c r="B67" s="15" t="s">
        <v>24</v>
      </c>
      <c r="C67" s="22"/>
      <c r="D67" s="23" t="s">
        <v>96</v>
      </c>
      <c r="E67" s="26"/>
      <c r="F67" s="17"/>
      <c r="G67" s="21">
        <v>3458.15</v>
      </c>
      <c r="H67" s="21">
        <v>3458.15</v>
      </c>
      <c r="J67" s="133"/>
    </row>
    <row r="68" spans="1:10" s="2" customFormat="1" ht="12.75" customHeight="1">
      <c r="A68" s="4"/>
      <c r="B68" s="15" t="s">
        <v>97</v>
      </c>
      <c r="C68" s="22"/>
      <c r="D68" s="23" t="s">
        <v>98</v>
      </c>
      <c r="E68" s="26"/>
      <c r="F68" s="27"/>
      <c r="G68" s="21" t="s">
        <v>23</v>
      </c>
      <c r="H68" s="21" t="s">
        <v>23</v>
      </c>
      <c r="J68" s="133"/>
    </row>
    <row r="69" spans="1:10" s="63" customFormat="1" ht="12.75" customHeight="1">
      <c r="A69" s="4"/>
      <c r="B69" s="43" t="s">
        <v>32</v>
      </c>
      <c r="C69" s="64" t="s">
        <v>99</v>
      </c>
      <c r="D69" s="65"/>
      <c r="E69" s="66"/>
      <c r="F69" s="159" t="s">
        <v>281</v>
      </c>
      <c r="G69" s="21">
        <f>SUM(G70:G75,G78:G83)</f>
        <v>254143.36000000002</v>
      </c>
      <c r="H69" s="21">
        <f>SUM(H70:H75,H78:H83)</f>
        <v>91862.25</v>
      </c>
      <c r="J69" s="133"/>
    </row>
    <row r="70" spans="1:10" s="2" customFormat="1" ht="12.75" customHeight="1">
      <c r="A70" s="4"/>
      <c r="B70" s="15" t="s">
        <v>34</v>
      </c>
      <c r="C70" s="22"/>
      <c r="D70" s="23" t="s">
        <v>100</v>
      </c>
      <c r="E70" s="24"/>
      <c r="F70" s="17"/>
      <c r="G70" s="21" t="s">
        <v>23</v>
      </c>
      <c r="H70" s="21" t="s">
        <v>23</v>
      </c>
      <c r="J70" s="133"/>
    </row>
    <row r="71" spans="1:10" s="2" customFormat="1" ht="12.75" customHeight="1">
      <c r="A71" s="4"/>
      <c r="B71" s="15" t="s">
        <v>36</v>
      </c>
      <c r="C71" s="61"/>
      <c r="D71" s="23" t="s">
        <v>101</v>
      </c>
      <c r="E71" s="62"/>
      <c r="F71" s="17"/>
      <c r="G71" s="21" t="s">
        <v>23</v>
      </c>
      <c r="H71" s="21" t="s">
        <v>23</v>
      </c>
      <c r="J71" s="133"/>
    </row>
    <row r="72" spans="1:10" s="2" customFormat="1">
      <c r="A72" s="4"/>
      <c r="B72" s="15" t="s">
        <v>38</v>
      </c>
      <c r="C72" s="61"/>
      <c r="D72" s="23" t="s">
        <v>102</v>
      </c>
      <c r="E72" s="62"/>
      <c r="F72" s="17"/>
      <c r="G72" s="21" t="s">
        <v>23</v>
      </c>
      <c r="H72" s="21" t="s">
        <v>23</v>
      </c>
      <c r="J72" s="133"/>
    </row>
    <row r="73" spans="1:10" s="2" customFormat="1">
      <c r="A73" s="4"/>
      <c r="B73" s="67" t="s">
        <v>40</v>
      </c>
      <c r="C73" s="45"/>
      <c r="D73" s="68" t="s">
        <v>103</v>
      </c>
      <c r="E73" s="53"/>
      <c r="F73" s="17"/>
      <c r="G73" s="21" t="s">
        <v>23</v>
      </c>
      <c r="H73" s="21" t="s">
        <v>23</v>
      </c>
      <c r="J73" s="133"/>
    </row>
    <row r="74" spans="1:10" s="2" customFormat="1">
      <c r="A74" s="4"/>
      <c r="B74" s="17" t="s">
        <v>42</v>
      </c>
      <c r="C74" s="29"/>
      <c r="D74" s="29" t="s">
        <v>104</v>
      </c>
      <c r="E74" s="24"/>
      <c r="F74" s="69"/>
      <c r="G74" s="21" t="s">
        <v>23</v>
      </c>
      <c r="H74" s="21" t="s">
        <v>23</v>
      </c>
      <c r="J74" s="133"/>
    </row>
    <row r="75" spans="1:10" s="2" customFormat="1" ht="12.75" customHeight="1">
      <c r="A75" s="4"/>
      <c r="B75" s="70" t="s">
        <v>44</v>
      </c>
      <c r="C75" s="65"/>
      <c r="D75" s="71" t="s">
        <v>105</v>
      </c>
      <c r="E75" s="72"/>
      <c r="F75" s="17"/>
      <c r="G75" s="21">
        <f>SUM(G76,G77)</f>
        <v>0</v>
      </c>
      <c r="H75" s="21">
        <f>SUM(H76,H77)</f>
        <v>0</v>
      </c>
      <c r="J75" s="133"/>
    </row>
    <row r="76" spans="1:10" s="2" customFormat="1" ht="12.75" customHeight="1">
      <c r="A76" s="4"/>
      <c r="B76" s="47" t="s">
        <v>106</v>
      </c>
      <c r="C76" s="34"/>
      <c r="D76" s="55"/>
      <c r="E76" s="36" t="s">
        <v>107</v>
      </c>
      <c r="F76" s="17"/>
      <c r="G76" s="21" t="s">
        <v>23</v>
      </c>
      <c r="H76" s="21" t="s">
        <v>23</v>
      </c>
      <c r="J76" s="133"/>
    </row>
    <row r="77" spans="1:10" s="2" customFormat="1" ht="12.75" customHeight="1">
      <c r="A77" s="4"/>
      <c r="B77" s="47" t="s">
        <v>108</v>
      </c>
      <c r="C77" s="34"/>
      <c r="D77" s="55"/>
      <c r="E77" s="36" t="s">
        <v>109</v>
      </c>
      <c r="F77" s="27"/>
      <c r="G77" s="21">
        <v>0</v>
      </c>
      <c r="H77" s="21">
        <v>0</v>
      </c>
      <c r="J77" s="133"/>
    </row>
    <row r="78" spans="1:10" s="2" customFormat="1" ht="12.75" customHeight="1">
      <c r="A78" s="4"/>
      <c r="B78" s="47" t="s">
        <v>46</v>
      </c>
      <c r="C78" s="50"/>
      <c r="D78" s="73" t="s">
        <v>110</v>
      </c>
      <c r="E78" s="74"/>
      <c r="F78" s="27"/>
      <c r="G78" s="21" t="s">
        <v>23</v>
      </c>
      <c r="H78" s="21" t="s">
        <v>23</v>
      </c>
      <c r="J78" s="133"/>
    </row>
    <row r="79" spans="1:10" s="2" customFormat="1" ht="12.75" customHeight="1">
      <c r="A79" s="4"/>
      <c r="B79" s="47" t="s">
        <v>48</v>
      </c>
      <c r="C79" s="75"/>
      <c r="D79" s="35" t="s">
        <v>111</v>
      </c>
      <c r="E79" s="76"/>
      <c r="F79" s="17"/>
      <c r="G79" s="21" t="s">
        <v>23</v>
      </c>
      <c r="H79" s="21" t="s">
        <v>23</v>
      </c>
      <c r="J79" s="133"/>
    </row>
    <row r="80" spans="1:10" s="2" customFormat="1" ht="12.75" customHeight="1">
      <c r="A80" s="4"/>
      <c r="B80" s="47" t="s">
        <v>50</v>
      </c>
      <c r="C80" s="22"/>
      <c r="D80" s="23" t="s">
        <v>112</v>
      </c>
      <c r="E80" s="26"/>
      <c r="F80" s="17"/>
      <c r="G80" s="21">
        <v>12964.38</v>
      </c>
      <c r="H80" s="21">
        <v>26.39</v>
      </c>
      <c r="J80" s="133"/>
    </row>
    <row r="81" spans="1:10" s="2" customFormat="1" ht="12.75" customHeight="1">
      <c r="A81" s="4"/>
      <c r="B81" s="47" t="s">
        <v>113</v>
      </c>
      <c r="C81" s="22"/>
      <c r="D81" s="23" t="s">
        <v>114</v>
      </c>
      <c r="E81" s="26"/>
      <c r="F81" s="17"/>
      <c r="G81" s="21">
        <v>153531.47</v>
      </c>
      <c r="H81" s="21">
        <v>0</v>
      </c>
      <c r="J81" s="133"/>
    </row>
    <row r="82" spans="1:10" s="2" customFormat="1" ht="12.75" customHeight="1">
      <c r="A82" s="4"/>
      <c r="B82" s="15" t="s">
        <v>115</v>
      </c>
      <c r="C82" s="34"/>
      <c r="D82" s="35" t="s">
        <v>116</v>
      </c>
      <c r="E82" s="36"/>
      <c r="F82" s="17"/>
      <c r="G82" s="21">
        <v>87495.360000000001</v>
      </c>
      <c r="H82" s="21">
        <v>91835.86</v>
      </c>
      <c r="J82" s="133"/>
    </row>
    <row r="83" spans="1:10" s="2" customFormat="1" ht="12.75" customHeight="1">
      <c r="A83" s="4"/>
      <c r="B83" s="15" t="s">
        <v>117</v>
      </c>
      <c r="C83" s="22"/>
      <c r="D83" s="23" t="s">
        <v>118</v>
      </c>
      <c r="E83" s="26"/>
      <c r="F83" s="27"/>
      <c r="G83" s="21">
        <v>152.15</v>
      </c>
      <c r="H83" s="21">
        <v>0</v>
      </c>
      <c r="J83" s="133"/>
    </row>
    <row r="84" spans="1:10" s="2" customFormat="1" ht="12.75" customHeight="1">
      <c r="A84" s="4"/>
      <c r="B84" s="10" t="s">
        <v>119</v>
      </c>
      <c r="C84" s="77" t="s">
        <v>120</v>
      </c>
      <c r="D84" s="78"/>
      <c r="E84" s="79"/>
      <c r="F84" s="27" t="s">
        <v>273</v>
      </c>
      <c r="G84" s="16">
        <f>SUM(G85,G86,G89,G90)</f>
        <v>19769.2399999997</v>
      </c>
      <c r="H84" s="16">
        <f>SUM(H85,H86,H89,H90)</f>
        <v>11888.5100000001</v>
      </c>
      <c r="J84" s="134"/>
    </row>
    <row r="85" spans="1:10" s="2" customFormat="1" ht="12.75" customHeight="1">
      <c r="A85" s="4"/>
      <c r="B85" s="17" t="s">
        <v>19</v>
      </c>
      <c r="C85" s="37" t="s">
        <v>121</v>
      </c>
      <c r="D85" s="22"/>
      <c r="E85" s="39"/>
      <c r="F85" s="27"/>
      <c r="G85" s="21" t="s">
        <v>23</v>
      </c>
      <c r="H85" s="21" t="s">
        <v>23</v>
      </c>
      <c r="J85" s="133"/>
    </row>
    <row r="86" spans="1:10" s="2" customFormat="1" ht="12.75" customHeight="1">
      <c r="A86" s="4"/>
      <c r="B86" s="17" t="s">
        <v>32</v>
      </c>
      <c r="C86" s="18" t="s">
        <v>122</v>
      </c>
      <c r="D86" s="59"/>
      <c r="E86" s="60"/>
      <c r="F86" s="17"/>
      <c r="G86" s="21">
        <f>SUM(G87,G88)</f>
        <v>0</v>
      </c>
      <c r="H86" s="21">
        <f>SUM(H87,H88)</f>
        <v>0</v>
      </c>
      <c r="J86" s="133"/>
    </row>
    <row r="87" spans="1:10" s="2" customFormat="1" ht="12.75" customHeight="1">
      <c r="A87" s="4"/>
      <c r="B87" s="15" t="s">
        <v>34</v>
      </c>
      <c r="C87" s="22"/>
      <c r="D87" s="23" t="s">
        <v>123</v>
      </c>
      <c r="E87" s="26"/>
      <c r="F87" s="17"/>
      <c r="G87" s="21" t="s">
        <v>23</v>
      </c>
      <c r="H87" s="21" t="s">
        <v>23</v>
      </c>
      <c r="J87" s="133"/>
    </row>
    <row r="88" spans="1:10" s="2" customFormat="1" ht="12.75" customHeight="1">
      <c r="A88" s="4"/>
      <c r="B88" s="15" t="s">
        <v>36</v>
      </c>
      <c r="C88" s="22"/>
      <c r="D88" s="23" t="s">
        <v>124</v>
      </c>
      <c r="E88" s="26"/>
      <c r="F88" s="17"/>
      <c r="G88" s="21" t="s">
        <v>23</v>
      </c>
      <c r="H88" s="21" t="s">
        <v>23</v>
      </c>
      <c r="J88" s="133"/>
    </row>
    <row r="89" spans="1:10" s="2" customFormat="1" ht="12.75" customHeight="1">
      <c r="A89" s="4"/>
      <c r="B89" s="43" t="s">
        <v>52</v>
      </c>
      <c r="C89" s="55" t="s">
        <v>125</v>
      </c>
      <c r="D89" s="55"/>
      <c r="E89" s="48"/>
      <c r="F89" s="17"/>
      <c r="G89" s="21" t="s">
        <v>23</v>
      </c>
      <c r="H89" s="21" t="s">
        <v>23</v>
      </c>
      <c r="J89" s="133"/>
    </row>
    <row r="90" spans="1:10" s="2" customFormat="1" ht="12.75" customHeight="1">
      <c r="A90" s="4"/>
      <c r="B90" s="30" t="s">
        <v>54</v>
      </c>
      <c r="C90" s="31" t="s">
        <v>126</v>
      </c>
      <c r="D90" s="32"/>
      <c r="E90" s="33"/>
      <c r="F90" s="17"/>
      <c r="G90" s="21">
        <f>SUM(G91:G92)</f>
        <v>19769.2399999997</v>
      </c>
      <c r="H90" s="21">
        <f>SUM(H91:H92)</f>
        <v>11888.5100000001</v>
      </c>
      <c r="J90" s="133"/>
    </row>
    <row r="91" spans="1:10" s="2" customFormat="1" ht="12.75" customHeight="1">
      <c r="A91" s="4"/>
      <c r="B91" s="15" t="s">
        <v>127</v>
      </c>
      <c r="C91" s="13"/>
      <c r="D91" s="23" t="s">
        <v>128</v>
      </c>
      <c r="E91" s="80"/>
      <c r="F91" s="27"/>
      <c r="G91" s="21">
        <v>7880.7299999997003</v>
      </c>
      <c r="H91" s="21">
        <v>3460.8700000000999</v>
      </c>
      <c r="J91" s="133"/>
    </row>
    <row r="92" spans="1:10" s="2" customFormat="1" ht="12.75" customHeight="1">
      <c r="A92" s="4"/>
      <c r="B92" s="15" t="s">
        <v>129</v>
      </c>
      <c r="C92" s="13"/>
      <c r="D92" s="23" t="s">
        <v>130</v>
      </c>
      <c r="E92" s="80"/>
      <c r="F92" s="27"/>
      <c r="G92" s="21">
        <v>11888.51</v>
      </c>
      <c r="H92" s="21">
        <v>8427.64</v>
      </c>
      <c r="J92" s="133"/>
    </row>
    <row r="93" spans="1:10" s="2" customFormat="1" ht="12.75" customHeight="1">
      <c r="A93" s="4"/>
      <c r="B93" s="10" t="s">
        <v>131</v>
      </c>
      <c r="C93" s="77" t="s">
        <v>132</v>
      </c>
      <c r="D93" s="79"/>
      <c r="E93" s="79"/>
      <c r="F93" s="27"/>
      <c r="G93" s="16"/>
      <c r="H93" s="16"/>
      <c r="J93" s="134"/>
    </row>
    <row r="94" spans="1:10" s="2" customFormat="1" ht="25.5" customHeight="1">
      <c r="A94" s="4"/>
      <c r="B94" s="10"/>
      <c r="C94" s="182" t="s">
        <v>133</v>
      </c>
      <c r="D94" s="178"/>
      <c r="E94" s="179"/>
      <c r="F94" s="17"/>
      <c r="G94" s="81">
        <f>SUM(G59,G64,G84,G93)</f>
        <v>1225920.4799999997</v>
      </c>
      <c r="H94" s="81">
        <f>SUM(H59,H64,H84,H93)</f>
        <v>719943.75000000023</v>
      </c>
      <c r="J94" s="133"/>
    </row>
    <row r="95" spans="1:10" s="2" customFormat="1">
      <c r="A95" s="4"/>
      <c r="B95" s="82"/>
      <c r="C95" s="83"/>
      <c r="D95" s="83"/>
      <c r="E95" s="83"/>
      <c r="F95" s="83"/>
      <c r="G95" s="3"/>
      <c r="H95" s="3"/>
      <c r="J95" s="3"/>
    </row>
    <row r="96" spans="1:10" s="2" customFormat="1" ht="12.75" customHeight="1">
      <c r="A96" s="4"/>
      <c r="B96" s="183" t="s">
        <v>268</v>
      </c>
      <c r="C96" s="183"/>
      <c r="D96" s="183"/>
      <c r="E96" s="183"/>
      <c r="F96" s="84"/>
      <c r="G96" s="184" t="s">
        <v>134</v>
      </c>
      <c r="H96" s="184"/>
      <c r="J96" s="3"/>
    </row>
    <row r="97" spans="1:10" s="2" customFormat="1" ht="12.75" customHeight="1">
      <c r="A97" s="4"/>
      <c r="B97" s="185" t="s">
        <v>135</v>
      </c>
      <c r="C97" s="185"/>
      <c r="D97" s="185"/>
      <c r="E97" s="185"/>
      <c r="F97" s="3" t="s">
        <v>136</v>
      </c>
      <c r="G97" s="160" t="s">
        <v>137</v>
      </c>
      <c r="H97" s="160"/>
      <c r="J97" s="3"/>
    </row>
    <row r="98" spans="1:10" s="2" customFormat="1">
      <c r="A98" s="4"/>
      <c r="B98" s="8"/>
      <c r="C98" s="8"/>
      <c r="D98" s="8"/>
      <c r="E98" s="8"/>
      <c r="F98" s="8"/>
      <c r="G98" s="8"/>
      <c r="H98" s="8"/>
      <c r="J98" s="3"/>
    </row>
    <row r="99" spans="1:10" s="2" customFormat="1" ht="12.75" customHeight="1">
      <c r="A99" s="4"/>
      <c r="B99" s="186" t="s">
        <v>266</v>
      </c>
      <c r="C99" s="186"/>
      <c r="D99" s="186"/>
      <c r="E99" s="186"/>
      <c r="F99" s="152"/>
      <c r="G99" s="187" t="s">
        <v>267</v>
      </c>
      <c r="H99" s="188"/>
      <c r="J99" s="3"/>
    </row>
    <row r="100" spans="1:10" s="2" customFormat="1" ht="12.75" customHeight="1">
      <c r="A100" s="4"/>
      <c r="B100" s="180" t="s">
        <v>138</v>
      </c>
      <c r="C100" s="180"/>
      <c r="D100" s="180"/>
      <c r="E100" s="180"/>
      <c r="F100" s="153" t="s">
        <v>136</v>
      </c>
      <c r="G100" s="181" t="s">
        <v>137</v>
      </c>
      <c r="H100" s="181"/>
      <c r="J100" s="3"/>
    </row>
    <row r="101" spans="1:10" s="2" customFormat="1">
      <c r="A101" s="4"/>
      <c r="F101" s="3"/>
      <c r="J101" s="3"/>
    </row>
    <row r="102" spans="1:10" s="2" customFormat="1">
      <c r="A102" s="4"/>
      <c r="F102" s="3"/>
      <c r="J102" s="3"/>
    </row>
    <row r="103" spans="1:10" s="2" customFormat="1">
      <c r="A103" s="4"/>
      <c r="F103" s="3"/>
      <c r="J103" s="3"/>
    </row>
    <row r="104" spans="1:10" s="2" customFormat="1">
      <c r="A104" s="4"/>
      <c r="F104" s="3"/>
      <c r="J104" s="3"/>
    </row>
    <row r="105" spans="1:10" s="2" customFormat="1">
      <c r="A105" s="4"/>
      <c r="F105" s="3"/>
      <c r="J105" s="3"/>
    </row>
    <row r="106" spans="1:10" s="2" customFormat="1">
      <c r="A106" s="4"/>
      <c r="F106" s="3"/>
      <c r="J106" s="3"/>
    </row>
    <row r="107" spans="1:10" s="2" customFormat="1">
      <c r="A107" s="4"/>
      <c r="F107" s="3"/>
      <c r="J107" s="3"/>
    </row>
    <row r="108" spans="1:10" s="2" customFormat="1">
      <c r="A108" s="4"/>
      <c r="F108" s="3"/>
      <c r="J108" s="3"/>
    </row>
    <row r="109" spans="1:10" s="2" customFormat="1">
      <c r="A109" s="4"/>
      <c r="F109" s="3"/>
    </row>
    <row r="110" spans="1:10" s="2" customFormat="1">
      <c r="A110" s="4"/>
      <c r="F110" s="3"/>
    </row>
    <row r="111" spans="1:10" s="2" customFormat="1">
      <c r="A111" s="4"/>
      <c r="F111" s="3"/>
    </row>
    <row r="112" spans="1:10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5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64"/>
  <sheetViews>
    <sheetView showGridLines="0" tabSelected="1" zoomScaleSheetLayoutView="100" workbookViewId="0">
      <selection activeCell="L15" sqref="L15"/>
    </sheetView>
  </sheetViews>
  <sheetFormatPr defaultRowHeight="12.75"/>
  <cols>
    <col min="1" max="1" width="3.140625" style="86" customWidth="1"/>
    <col min="2" max="2" width="8" style="86" customWidth="1"/>
    <col min="3" max="3" width="1.5703125" style="86" hidden="1" customWidth="1"/>
    <col min="4" max="4" width="30.140625" style="86" customWidth="1"/>
    <col min="5" max="5" width="18.28515625" style="86" customWidth="1"/>
    <col min="6" max="6" width="9.140625" style="86" hidden="1" customWidth="1"/>
    <col min="7" max="7" width="11.7109375" style="86" customWidth="1"/>
    <col min="8" max="8" width="13.140625" style="86" customWidth="1"/>
    <col min="9" max="9" width="14.7109375" style="86" customWidth="1"/>
    <col min="10" max="10" width="15.85546875" style="86" customWidth="1"/>
    <col min="11" max="11" width="9.140625" style="86"/>
    <col min="12" max="12" width="88.85546875" style="86" customWidth="1"/>
    <col min="13" max="16384" width="9.140625" style="86"/>
  </cols>
  <sheetData>
    <row r="1" spans="2:10" ht="30" customHeight="1">
      <c r="B1" s="228" t="s">
        <v>0</v>
      </c>
      <c r="C1" s="228"/>
      <c r="D1" s="228"/>
      <c r="E1" s="228"/>
      <c r="F1" s="228"/>
      <c r="G1" s="228"/>
      <c r="H1" s="228"/>
      <c r="I1" s="228"/>
      <c r="J1" s="228"/>
    </row>
    <row r="2" spans="2:10" ht="15.75" customHeight="1">
      <c r="E2" s="111"/>
      <c r="H2" s="110" t="s">
        <v>221</v>
      </c>
      <c r="I2" s="109"/>
      <c r="J2" s="109"/>
    </row>
    <row r="3" spans="2:10" ht="15.75" customHeight="1">
      <c r="H3" s="110" t="s">
        <v>2</v>
      </c>
      <c r="I3" s="109"/>
      <c r="J3" s="109"/>
    </row>
    <row r="4" spans="2:10" ht="4.5" customHeight="1"/>
    <row r="5" spans="2:10" ht="15.75" customHeight="1">
      <c r="B5" s="229" t="s">
        <v>220</v>
      </c>
      <c r="C5" s="229"/>
      <c r="D5" s="229"/>
      <c r="E5" s="229"/>
      <c r="F5" s="229"/>
      <c r="G5" s="229"/>
      <c r="H5" s="229"/>
      <c r="I5" s="229"/>
      <c r="J5" s="229"/>
    </row>
    <row r="6" spans="2:10" ht="15.75" customHeight="1">
      <c r="B6" s="230" t="s">
        <v>219</v>
      </c>
      <c r="C6" s="230"/>
      <c r="D6" s="230"/>
      <c r="E6" s="230"/>
      <c r="F6" s="230"/>
      <c r="G6" s="230"/>
      <c r="H6" s="230"/>
      <c r="I6" s="230"/>
      <c r="J6" s="230"/>
    </row>
    <row r="7" spans="2:10" ht="15.75" customHeight="1">
      <c r="B7" s="231" t="s">
        <v>4</v>
      </c>
      <c r="C7" s="231"/>
      <c r="D7" s="231"/>
      <c r="E7" s="231"/>
      <c r="F7" s="231"/>
      <c r="G7" s="231"/>
      <c r="H7" s="231"/>
      <c r="I7" s="231"/>
      <c r="J7" s="231"/>
    </row>
    <row r="8" spans="2:10" ht="15" customHeight="1">
      <c r="B8" s="226" t="s">
        <v>218</v>
      </c>
      <c r="C8" s="226"/>
      <c r="D8" s="226"/>
      <c r="E8" s="226"/>
      <c r="F8" s="226"/>
      <c r="G8" s="226"/>
      <c r="H8" s="226"/>
      <c r="I8" s="226"/>
      <c r="J8" s="226"/>
    </row>
    <row r="9" spans="2:10" ht="15" customHeight="1"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2:10" ht="15" customHeight="1">
      <c r="B10" s="226" t="s">
        <v>217</v>
      </c>
      <c r="C10" s="226"/>
      <c r="D10" s="226"/>
      <c r="E10" s="226"/>
      <c r="F10" s="226"/>
      <c r="G10" s="226"/>
      <c r="H10" s="226"/>
      <c r="I10" s="226"/>
      <c r="J10" s="226"/>
    </row>
    <row r="11" spans="2:10" ht="15" customHeight="1">
      <c r="B11" s="221" t="s">
        <v>216</v>
      </c>
      <c r="C11" s="221"/>
      <c r="D11" s="221"/>
      <c r="E11" s="221"/>
      <c r="F11" s="221"/>
      <c r="G11" s="221"/>
      <c r="H11" s="221"/>
      <c r="I11" s="221"/>
      <c r="J11" s="221"/>
    </row>
    <row r="12" spans="2:10" ht="12" customHeight="1">
      <c r="B12" s="227"/>
      <c r="C12" s="227"/>
      <c r="D12" s="227"/>
      <c r="E12" s="227"/>
      <c r="F12" s="227"/>
      <c r="G12" s="227"/>
      <c r="H12" s="227"/>
      <c r="I12" s="227"/>
      <c r="J12" s="227"/>
    </row>
    <row r="13" spans="2:10" ht="15" customHeight="1">
      <c r="B13" s="222" t="s">
        <v>215</v>
      </c>
      <c r="C13" s="222"/>
      <c r="D13" s="222"/>
      <c r="E13" s="222"/>
      <c r="F13" s="222"/>
      <c r="G13" s="222"/>
      <c r="H13" s="222"/>
      <c r="I13" s="222"/>
      <c r="J13" s="222"/>
    </row>
    <row r="14" spans="2:10" ht="9.75" customHeight="1">
      <c r="B14" s="221"/>
      <c r="C14" s="221"/>
      <c r="D14" s="221"/>
      <c r="E14" s="221"/>
      <c r="F14" s="221"/>
      <c r="G14" s="221"/>
      <c r="H14" s="221"/>
      <c r="I14" s="221"/>
      <c r="J14" s="221"/>
    </row>
    <row r="15" spans="2:10" ht="15" customHeight="1">
      <c r="B15" s="222" t="s">
        <v>9</v>
      </c>
      <c r="C15" s="222"/>
      <c r="D15" s="222"/>
      <c r="E15" s="222"/>
      <c r="F15" s="222"/>
      <c r="G15" s="222"/>
      <c r="H15" s="222"/>
      <c r="I15" s="222"/>
      <c r="J15" s="222"/>
    </row>
    <row r="16" spans="2:10" ht="9.75" customHeight="1">
      <c r="B16" s="108"/>
      <c r="C16" s="87"/>
      <c r="D16" s="87"/>
      <c r="E16" s="87"/>
      <c r="F16" s="87"/>
      <c r="G16" s="87"/>
      <c r="H16" s="87"/>
      <c r="I16" s="87"/>
      <c r="J16" s="87"/>
    </row>
    <row r="17" spans="2:12" ht="15" customHeight="1">
      <c r="B17" s="223" t="s">
        <v>10</v>
      </c>
      <c r="C17" s="223"/>
      <c r="D17" s="223"/>
      <c r="E17" s="223"/>
      <c r="F17" s="223"/>
      <c r="G17" s="223"/>
      <c r="H17" s="223"/>
      <c r="I17" s="223"/>
      <c r="J17" s="223"/>
    </row>
    <row r="18" spans="2:12" ht="15" customHeight="1">
      <c r="B18" s="221" t="s">
        <v>11</v>
      </c>
      <c r="C18" s="221"/>
      <c r="D18" s="221"/>
      <c r="E18" s="221"/>
      <c r="F18" s="221"/>
      <c r="G18" s="221"/>
      <c r="H18" s="221"/>
      <c r="I18" s="221"/>
      <c r="J18" s="221"/>
    </row>
    <row r="19" spans="2:12" s="87" customFormat="1" ht="15" customHeight="1">
      <c r="B19" s="224" t="s">
        <v>263</v>
      </c>
      <c r="C19" s="224"/>
      <c r="D19" s="224"/>
      <c r="E19" s="224"/>
      <c r="F19" s="224"/>
      <c r="G19" s="224"/>
      <c r="H19" s="224"/>
      <c r="I19" s="224"/>
      <c r="J19" s="224"/>
    </row>
    <row r="20" spans="2:12" s="106" customFormat="1" ht="50.1" customHeight="1">
      <c r="B20" s="218" t="s">
        <v>12</v>
      </c>
      <c r="C20" s="219"/>
      <c r="D20" s="218" t="s">
        <v>13</v>
      </c>
      <c r="E20" s="220"/>
      <c r="F20" s="220"/>
      <c r="G20" s="219"/>
      <c r="H20" s="107" t="s">
        <v>214</v>
      </c>
      <c r="I20" s="107" t="s">
        <v>212</v>
      </c>
      <c r="J20" s="107" t="s">
        <v>213</v>
      </c>
      <c r="L20" s="135"/>
    </row>
    <row r="21" spans="2:12" ht="15.75" customHeight="1">
      <c r="B21" s="104" t="s">
        <v>17</v>
      </c>
      <c r="C21" s="99" t="s">
        <v>211</v>
      </c>
      <c r="D21" s="200" t="s">
        <v>211</v>
      </c>
      <c r="E21" s="201"/>
      <c r="F21" s="201"/>
      <c r="G21" s="202"/>
      <c r="H21" s="101"/>
      <c r="I21" s="96">
        <f>SUM(I22,I27,I28)</f>
        <v>1565123.56</v>
      </c>
      <c r="J21" s="96">
        <f>SUM(J22,J27,J28)</f>
        <v>1341019.1000000001</v>
      </c>
      <c r="L21" s="136"/>
    </row>
    <row r="22" spans="2:12" ht="15.75" customHeight="1">
      <c r="B22" s="103" t="s">
        <v>19</v>
      </c>
      <c r="C22" s="94" t="s">
        <v>210</v>
      </c>
      <c r="D22" s="215" t="s">
        <v>210</v>
      </c>
      <c r="E22" s="216"/>
      <c r="F22" s="216"/>
      <c r="G22" s="217"/>
      <c r="H22" s="102"/>
      <c r="I22" s="92">
        <f>SUM(I23:I26)</f>
        <v>1493463.9200000002</v>
      </c>
      <c r="J22" s="92">
        <f>SUM(J23:J26)</f>
        <v>1287870.3500000001</v>
      </c>
      <c r="L22" s="137"/>
    </row>
    <row r="23" spans="2:12" ht="15.75" customHeight="1">
      <c r="B23" s="103" t="s">
        <v>209</v>
      </c>
      <c r="C23" s="94" t="s">
        <v>87</v>
      </c>
      <c r="D23" s="215" t="s">
        <v>87</v>
      </c>
      <c r="E23" s="216"/>
      <c r="F23" s="216"/>
      <c r="G23" s="217"/>
      <c r="H23" s="102"/>
      <c r="I23" s="100">
        <v>692770.31</v>
      </c>
      <c r="J23" s="100">
        <v>553246.06000000006</v>
      </c>
      <c r="L23" s="138"/>
    </row>
    <row r="24" spans="2:12" ht="15.75" customHeight="1">
      <c r="B24" s="103" t="s">
        <v>208</v>
      </c>
      <c r="C24" s="95" t="s">
        <v>207</v>
      </c>
      <c r="D24" s="212" t="s">
        <v>207</v>
      </c>
      <c r="E24" s="213"/>
      <c r="F24" s="213"/>
      <c r="G24" s="214"/>
      <c r="H24" s="102"/>
      <c r="I24" s="100">
        <v>792900</v>
      </c>
      <c r="J24" s="100">
        <v>708606.78</v>
      </c>
      <c r="L24" s="138"/>
    </row>
    <row r="25" spans="2:12" ht="15.75" customHeight="1">
      <c r="B25" s="103" t="s">
        <v>206</v>
      </c>
      <c r="C25" s="94" t="s">
        <v>205</v>
      </c>
      <c r="D25" s="212" t="s">
        <v>205</v>
      </c>
      <c r="E25" s="213"/>
      <c r="F25" s="213"/>
      <c r="G25" s="214"/>
      <c r="H25" s="102"/>
      <c r="I25" s="100">
        <v>2502.35</v>
      </c>
      <c r="J25" s="100">
        <v>20248.240000000002</v>
      </c>
      <c r="L25" s="138"/>
    </row>
    <row r="26" spans="2:12" ht="15.75" customHeight="1">
      <c r="B26" s="103" t="s">
        <v>204</v>
      </c>
      <c r="C26" s="95" t="s">
        <v>203</v>
      </c>
      <c r="D26" s="212" t="s">
        <v>203</v>
      </c>
      <c r="E26" s="213"/>
      <c r="F26" s="213"/>
      <c r="G26" s="214"/>
      <c r="H26" s="102"/>
      <c r="I26" s="100">
        <v>5291.26</v>
      </c>
      <c r="J26" s="100">
        <v>5769.27</v>
      </c>
      <c r="L26" s="138"/>
    </row>
    <row r="27" spans="2:12" ht="15.75" customHeight="1">
      <c r="B27" s="103" t="s">
        <v>32</v>
      </c>
      <c r="C27" s="94" t="s">
        <v>202</v>
      </c>
      <c r="D27" s="212" t="s">
        <v>202</v>
      </c>
      <c r="E27" s="213"/>
      <c r="F27" s="213"/>
      <c r="G27" s="214"/>
      <c r="H27" s="102"/>
      <c r="I27" s="92"/>
      <c r="J27" s="105"/>
      <c r="L27" s="139"/>
    </row>
    <row r="28" spans="2:12" ht="15.75" customHeight="1">
      <c r="B28" s="103" t="s">
        <v>52</v>
      </c>
      <c r="C28" s="94" t="s">
        <v>201</v>
      </c>
      <c r="D28" s="212" t="s">
        <v>201</v>
      </c>
      <c r="E28" s="213"/>
      <c r="F28" s="213"/>
      <c r="G28" s="214"/>
      <c r="H28" s="102" t="s">
        <v>271</v>
      </c>
      <c r="I28" s="92">
        <f>SUM(I29)+SUM(I30)</f>
        <v>71659.64</v>
      </c>
      <c r="J28" s="92">
        <f>SUM(J29)+SUM(J30)</f>
        <v>53148.75</v>
      </c>
      <c r="L28" s="139"/>
    </row>
    <row r="29" spans="2:12" ht="15.75" customHeight="1">
      <c r="B29" s="103" t="s">
        <v>200</v>
      </c>
      <c r="C29" s="95" t="s">
        <v>199</v>
      </c>
      <c r="D29" s="212" t="s">
        <v>199</v>
      </c>
      <c r="E29" s="213"/>
      <c r="F29" s="213"/>
      <c r="G29" s="214"/>
      <c r="H29" s="102"/>
      <c r="I29" s="100">
        <f>73467.72-1808.08</f>
        <v>71659.64</v>
      </c>
      <c r="J29" s="100">
        <v>53148.75</v>
      </c>
      <c r="L29" s="138"/>
    </row>
    <row r="30" spans="2:12" ht="15.75" customHeight="1">
      <c r="B30" s="103" t="s">
        <v>198</v>
      </c>
      <c r="C30" s="95" t="s">
        <v>197</v>
      </c>
      <c r="D30" s="212" t="s">
        <v>197</v>
      </c>
      <c r="E30" s="213"/>
      <c r="F30" s="213"/>
      <c r="G30" s="214"/>
      <c r="H30" s="102"/>
      <c r="I30" s="100">
        <v>0</v>
      </c>
      <c r="J30" s="100">
        <v>0</v>
      </c>
      <c r="L30" s="138"/>
    </row>
    <row r="31" spans="2:12" ht="15.75" customHeight="1">
      <c r="B31" s="104" t="s">
        <v>58</v>
      </c>
      <c r="C31" s="99" t="s">
        <v>196</v>
      </c>
      <c r="D31" s="200" t="s">
        <v>196</v>
      </c>
      <c r="E31" s="201"/>
      <c r="F31" s="201"/>
      <c r="G31" s="202"/>
      <c r="H31" s="155" t="s">
        <v>272</v>
      </c>
      <c r="I31" s="96">
        <f>SUM(I32:I45)</f>
        <v>1559050.9100000001</v>
      </c>
      <c r="J31" s="96">
        <f>SUM(J32:J45)</f>
        <v>1332393.0899999999</v>
      </c>
      <c r="L31" s="140"/>
    </row>
    <row r="32" spans="2:12" ht="15.75" customHeight="1">
      <c r="B32" s="103" t="s">
        <v>19</v>
      </c>
      <c r="C32" s="94" t="s">
        <v>195</v>
      </c>
      <c r="D32" s="212" t="s">
        <v>194</v>
      </c>
      <c r="E32" s="213"/>
      <c r="F32" s="213"/>
      <c r="G32" s="214"/>
      <c r="H32" s="102"/>
      <c r="I32" s="100">
        <v>1213310.6599999999</v>
      </c>
      <c r="J32" s="100">
        <v>995654.62</v>
      </c>
      <c r="L32" s="138"/>
    </row>
    <row r="33" spans="2:12" ht="15.75" customHeight="1">
      <c r="B33" s="103" t="s">
        <v>32</v>
      </c>
      <c r="C33" s="94" t="s">
        <v>193</v>
      </c>
      <c r="D33" s="212" t="s">
        <v>192</v>
      </c>
      <c r="E33" s="213"/>
      <c r="F33" s="213"/>
      <c r="G33" s="214"/>
      <c r="H33" s="102"/>
      <c r="I33" s="100">
        <v>34142.83</v>
      </c>
      <c r="J33" s="100">
        <v>37090.949999999997</v>
      </c>
      <c r="L33" s="138"/>
    </row>
    <row r="34" spans="2:12" ht="15.75" customHeight="1">
      <c r="B34" s="103" t="s">
        <v>52</v>
      </c>
      <c r="C34" s="94" t="s">
        <v>191</v>
      </c>
      <c r="D34" s="212" t="s">
        <v>190</v>
      </c>
      <c r="E34" s="213"/>
      <c r="F34" s="213"/>
      <c r="G34" s="214"/>
      <c r="H34" s="102"/>
      <c r="I34" s="100">
        <v>93500.29</v>
      </c>
      <c r="J34" s="100">
        <v>94981.19</v>
      </c>
      <c r="L34" s="138"/>
    </row>
    <row r="35" spans="2:12" ht="15.75" customHeight="1">
      <c r="B35" s="103" t="s">
        <v>54</v>
      </c>
      <c r="C35" s="94" t="s">
        <v>189</v>
      </c>
      <c r="D35" s="215" t="s">
        <v>188</v>
      </c>
      <c r="E35" s="216"/>
      <c r="F35" s="216"/>
      <c r="G35" s="217"/>
      <c r="H35" s="102"/>
      <c r="I35" s="100">
        <v>239.35</v>
      </c>
      <c r="J35" s="100">
        <v>6871.2</v>
      </c>
      <c r="L35" s="138"/>
    </row>
    <row r="36" spans="2:12" ht="15.75" customHeight="1">
      <c r="B36" s="103" t="s">
        <v>56</v>
      </c>
      <c r="C36" s="94" t="s">
        <v>187</v>
      </c>
      <c r="D36" s="215" t="s">
        <v>186</v>
      </c>
      <c r="E36" s="216"/>
      <c r="F36" s="216"/>
      <c r="G36" s="217"/>
      <c r="H36" s="102"/>
      <c r="I36" s="100">
        <v>8235</v>
      </c>
      <c r="J36" s="100">
        <v>3665.11</v>
      </c>
      <c r="L36" s="138"/>
    </row>
    <row r="37" spans="2:12" ht="15.75" customHeight="1">
      <c r="B37" s="103" t="s">
        <v>185</v>
      </c>
      <c r="C37" s="94" t="s">
        <v>184</v>
      </c>
      <c r="D37" s="215" t="s">
        <v>183</v>
      </c>
      <c r="E37" s="216"/>
      <c r="F37" s="216"/>
      <c r="G37" s="217"/>
      <c r="H37" s="102"/>
      <c r="I37" s="100">
        <v>2320.71</v>
      </c>
      <c r="J37" s="100">
        <v>2391.42</v>
      </c>
      <c r="L37" s="138"/>
    </row>
    <row r="38" spans="2:12" ht="15.75" customHeight="1">
      <c r="B38" s="103" t="s">
        <v>182</v>
      </c>
      <c r="C38" s="94" t="s">
        <v>181</v>
      </c>
      <c r="D38" s="215" t="s">
        <v>180</v>
      </c>
      <c r="E38" s="216"/>
      <c r="F38" s="216"/>
      <c r="G38" s="217"/>
      <c r="H38" s="102"/>
      <c r="I38" s="100">
        <v>13388.22</v>
      </c>
      <c r="J38" s="100">
        <v>37853.26</v>
      </c>
      <c r="L38" s="138"/>
    </row>
    <row r="39" spans="2:12" ht="15.75" customHeight="1">
      <c r="B39" s="103" t="s">
        <v>179</v>
      </c>
      <c r="C39" s="94" t="s">
        <v>178</v>
      </c>
      <c r="D39" s="212" t="s">
        <v>178</v>
      </c>
      <c r="E39" s="213"/>
      <c r="F39" s="213"/>
      <c r="G39" s="214"/>
      <c r="H39" s="102"/>
      <c r="I39" s="100">
        <v>748.88</v>
      </c>
      <c r="J39" s="100">
        <v>0</v>
      </c>
      <c r="L39" s="138"/>
    </row>
    <row r="40" spans="2:12" ht="15.75" customHeight="1">
      <c r="B40" s="103" t="s">
        <v>177</v>
      </c>
      <c r="C40" s="94" t="s">
        <v>176</v>
      </c>
      <c r="D40" s="215" t="s">
        <v>176</v>
      </c>
      <c r="E40" s="216"/>
      <c r="F40" s="216"/>
      <c r="G40" s="217"/>
      <c r="H40" s="102"/>
      <c r="I40" s="100">
        <v>147102.89000000001</v>
      </c>
      <c r="J40" s="100">
        <v>118855.14</v>
      </c>
      <c r="L40" s="138"/>
    </row>
    <row r="41" spans="2:12" ht="15.75" customHeight="1">
      <c r="B41" s="103" t="s">
        <v>175</v>
      </c>
      <c r="C41" s="94" t="s">
        <v>174</v>
      </c>
      <c r="D41" s="212" t="s">
        <v>173</v>
      </c>
      <c r="E41" s="213"/>
      <c r="F41" s="213"/>
      <c r="G41" s="214"/>
      <c r="H41" s="102"/>
      <c r="I41" s="100" t="s">
        <v>23</v>
      </c>
      <c r="J41" s="100" t="s">
        <v>23</v>
      </c>
      <c r="L41" s="138"/>
    </row>
    <row r="42" spans="2:12" ht="15.75" customHeight="1">
      <c r="B42" s="103" t="s">
        <v>172</v>
      </c>
      <c r="C42" s="94" t="s">
        <v>171</v>
      </c>
      <c r="D42" s="212" t="s">
        <v>170</v>
      </c>
      <c r="E42" s="213"/>
      <c r="F42" s="213"/>
      <c r="G42" s="214"/>
      <c r="H42" s="102"/>
      <c r="I42" s="100">
        <v>0</v>
      </c>
      <c r="J42" s="100">
        <v>0</v>
      </c>
      <c r="L42" s="138"/>
    </row>
    <row r="43" spans="2:12" ht="15.75" customHeight="1">
      <c r="B43" s="103" t="s">
        <v>169</v>
      </c>
      <c r="C43" s="94" t="s">
        <v>168</v>
      </c>
      <c r="D43" s="212" t="s">
        <v>167</v>
      </c>
      <c r="E43" s="213"/>
      <c r="F43" s="213"/>
      <c r="G43" s="214"/>
      <c r="H43" s="102"/>
      <c r="I43" s="100" t="s">
        <v>23</v>
      </c>
      <c r="J43" s="100" t="s">
        <v>23</v>
      </c>
      <c r="L43" s="138"/>
    </row>
    <row r="44" spans="2:12" ht="15.75" customHeight="1">
      <c r="B44" s="103" t="s">
        <v>166</v>
      </c>
      <c r="C44" s="94" t="s">
        <v>165</v>
      </c>
      <c r="D44" s="212" t="s">
        <v>164</v>
      </c>
      <c r="E44" s="213"/>
      <c r="F44" s="213"/>
      <c r="G44" s="214"/>
      <c r="H44" s="102"/>
      <c r="I44" s="100">
        <v>45918.080000000002</v>
      </c>
      <c r="J44" s="100">
        <v>34918.19</v>
      </c>
      <c r="L44" s="138"/>
    </row>
    <row r="45" spans="2:12" ht="15.75" customHeight="1">
      <c r="B45" s="103" t="s">
        <v>163</v>
      </c>
      <c r="C45" s="94" t="s">
        <v>162</v>
      </c>
      <c r="D45" s="190" t="s">
        <v>161</v>
      </c>
      <c r="E45" s="191"/>
      <c r="F45" s="191"/>
      <c r="G45" s="192"/>
      <c r="H45" s="102"/>
      <c r="I45" s="100">
        <v>144</v>
      </c>
      <c r="J45" s="100">
        <v>112.01</v>
      </c>
      <c r="L45" s="138"/>
    </row>
    <row r="46" spans="2:12" ht="15.75" customHeight="1">
      <c r="B46" s="99" t="s">
        <v>60</v>
      </c>
      <c r="C46" s="98" t="s">
        <v>160</v>
      </c>
      <c r="D46" s="206" t="s">
        <v>160</v>
      </c>
      <c r="E46" s="207"/>
      <c r="F46" s="207"/>
      <c r="G46" s="208"/>
      <c r="H46" s="102"/>
      <c r="I46" s="96">
        <f>I21-I31</f>
        <v>6072.6499999999069</v>
      </c>
      <c r="J46" s="96">
        <f>J21-J31</f>
        <v>8626.0100000002421</v>
      </c>
      <c r="L46" s="140"/>
    </row>
    <row r="47" spans="2:12" ht="15.75" customHeight="1">
      <c r="B47" s="99" t="s">
        <v>85</v>
      </c>
      <c r="C47" s="99" t="s">
        <v>159</v>
      </c>
      <c r="D47" s="203" t="s">
        <v>159</v>
      </c>
      <c r="E47" s="204"/>
      <c r="F47" s="204"/>
      <c r="G47" s="205"/>
      <c r="H47" s="156"/>
      <c r="I47" s="96">
        <f>IF(TYPE(I48)=1,I48,0)+IF(TYPE(I49)=1,I49,0)-IF(TYPE(I50)=1,I50,0)</f>
        <v>1808.08</v>
      </c>
      <c r="J47" s="96">
        <f>IF(TYPE(J48)=1,J48,0)+IF(TYPE(J49)=1,J49,0)-IF(TYPE(J50)=1,J50,0)</f>
        <v>0</v>
      </c>
      <c r="L47" s="140"/>
    </row>
    <row r="48" spans="2:12" ht="15.75" customHeight="1">
      <c r="B48" s="95" t="s">
        <v>158</v>
      </c>
      <c r="C48" s="94" t="s">
        <v>157</v>
      </c>
      <c r="D48" s="190" t="s">
        <v>156</v>
      </c>
      <c r="E48" s="191"/>
      <c r="F48" s="191"/>
      <c r="G48" s="192"/>
      <c r="H48" s="155" t="s">
        <v>271</v>
      </c>
      <c r="I48" s="92">
        <v>1808.08</v>
      </c>
      <c r="J48" s="100"/>
      <c r="L48" s="139"/>
    </row>
    <row r="49" spans="2:12" ht="15.75" customHeight="1">
      <c r="B49" s="95" t="s">
        <v>32</v>
      </c>
      <c r="C49" s="94" t="s">
        <v>155</v>
      </c>
      <c r="D49" s="190" t="s">
        <v>155</v>
      </c>
      <c r="E49" s="191"/>
      <c r="F49" s="191"/>
      <c r="G49" s="192"/>
      <c r="H49" s="93"/>
      <c r="I49" s="100"/>
      <c r="J49" s="100"/>
      <c r="L49" s="138"/>
    </row>
    <row r="50" spans="2:12" ht="15.75" customHeight="1">
      <c r="B50" s="95" t="s">
        <v>154</v>
      </c>
      <c r="C50" s="94" t="s">
        <v>153</v>
      </c>
      <c r="D50" s="190" t="s">
        <v>152</v>
      </c>
      <c r="E50" s="191"/>
      <c r="F50" s="191"/>
      <c r="G50" s="192"/>
      <c r="H50" s="93"/>
      <c r="I50" s="100" t="s">
        <v>23</v>
      </c>
      <c r="J50" s="100" t="s">
        <v>23</v>
      </c>
      <c r="L50" s="138"/>
    </row>
    <row r="51" spans="2:12" ht="15.75" customHeight="1">
      <c r="B51" s="99" t="s">
        <v>92</v>
      </c>
      <c r="C51" s="98" t="s">
        <v>151</v>
      </c>
      <c r="D51" s="206" t="s">
        <v>151</v>
      </c>
      <c r="E51" s="207"/>
      <c r="F51" s="207"/>
      <c r="G51" s="208"/>
      <c r="H51" s="97"/>
      <c r="I51" s="100" t="s">
        <v>23</v>
      </c>
      <c r="J51" s="100" t="s">
        <v>23</v>
      </c>
      <c r="L51" s="138"/>
    </row>
    <row r="52" spans="2:12" ht="30" customHeight="1">
      <c r="B52" s="99" t="s">
        <v>119</v>
      </c>
      <c r="C52" s="98" t="s">
        <v>150</v>
      </c>
      <c r="D52" s="209" t="s">
        <v>150</v>
      </c>
      <c r="E52" s="210"/>
      <c r="F52" s="210"/>
      <c r="G52" s="211"/>
      <c r="H52" s="97"/>
      <c r="I52" s="100" t="s">
        <v>23</v>
      </c>
      <c r="J52" s="100" t="s">
        <v>23</v>
      </c>
      <c r="L52" s="138"/>
    </row>
    <row r="53" spans="2:12" ht="15.75" customHeight="1">
      <c r="B53" s="99" t="s">
        <v>131</v>
      </c>
      <c r="C53" s="98" t="s">
        <v>149</v>
      </c>
      <c r="D53" s="206" t="s">
        <v>149</v>
      </c>
      <c r="E53" s="207"/>
      <c r="F53" s="207"/>
      <c r="G53" s="208"/>
      <c r="H53" s="97"/>
      <c r="I53" s="100" t="s">
        <v>23</v>
      </c>
      <c r="J53" s="100" t="s">
        <v>23</v>
      </c>
      <c r="L53" s="138"/>
    </row>
    <row r="54" spans="2:12" ht="30" customHeight="1">
      <c r="B54" s="99" t="s">
        <v>148</v>
      </c>
      <c r="C54" s="99" t="s">
        <v>147</v>
      </c>
      <c r="D54" s="200" t="s">
        <v>147</v>
      </c>
      <c r="E54" s="201"/>
      <c r="F54" s="201"/>
      <c r="G54" s="202"/>
      <c r="H54" s="155" t="s">
        <v>273</v>
      </c>
      <c r="I54" s="96">
        <f>SUM(I46,I47,I51,I52,I53)</f>
        <v>7880.7299999999068</v>
      </c>
      <c r="J54" s="96">
        <f>SUM(J46,J47,J51,J52,J53)</f>
        <v>8626.0100000002421</v>
      </c>
      <c r="L54" s="140"/>
    </row>
    <row r="55" spans="2:12" ht="15.75" customHeight="1">
      <c r="B55" s="99" t="s">
        <v>19</v>
      </c>
      <c r="C55" s="99" t="s">
        <v>146</v>
      </c>
      <c r="D55" s="203" t="s">
        <v>146</v>
      </c>
      <c r="E55" s="204"/>
      <c r="F55" s="204"/>
      <c r="G55" s="205"/>
      <c r="H55" s="97"/>
      <c r="I55" s="100" t="s">
        <v>23</v>
      </c>
      <c r="J55" s="100" t="s">
        <v>23</v>
      </c>
      <c r="L55" s="138"/>
    </row>
    <row r="56" spans="2:12" ht="15.75" customHeight="1">
      <c r="B56" s="99" t="s">
        <v>145</v>
      </c>
      <c r="C56" s="98" t="s">
        <v>144</v>
      </c>
      <c r="D56" s="206" t="s">
        <v>144</v>
      </c>
      <c r="E56" s="207"/>
      <c r="F56" s="207"/>
      <c r="G56" s="208"/>
      <c r="H56" s="97"/>
      <c r="I56" s="96">
        <f>SUM(I54,I55)</f>
        <v>7880.7299999999068</v>
      </c>
      <c r="J56" s="96">
        <f>SUM(J54,J55)</f>
        <v>8626.0100000002421</v>
      </c>
      <c r="L56" s="140"/>
    </row>
    <row r="57" spans="2:12" ht="15.75" customHeight="1">
      <c r="B57" s="95" t="s">
        <v>19</v>
      </c>
      <c r="C57" s="94" t="s">
        <v>143</v>
      </c>
      <c r="D57" s="190" t="s">
        <v>143</v>
      </c>
      <c r="E57" s="191"/>
      <c r="F57" s="191"/>
      <c r="G57" s="192"/>
      <c r="H57" s="93"/>
      <c r="I57" s="92"/>
      <c r="J57" s="92"/>
      <c r="L57" s="139"/>
    </row>
    <row r="58" spans="2:12" ht="15.75" customHeight="1">
      <c r="B58" s="95" t="s">
        <v>32</v>
      </c>
      <c r="C58" s="94" t="s">
        <v>142</v>
      </c>
      <c r="D58" s="190" t="s">
        <v>142</v>
      </c>
      <c r="E58" s="191"/>
      <c r="F58" s="191"/>
      <c r="G58" s="192"/>
      <c r="H58" s="93"/>
      <c r="I58" s="92"/>
      <c r="J58" s="92"/>
      <c r="L58" s="139"/>
    </row>
    <row r="59" spans="2:12">
      <c r="B59" s="91"/>
      <c r="C59" s="91"/>
      <c r="D59" s="91"/>
      <c r="E59" s="91"/>
      <c r="L59" s="141"/>
    </row>
    <row r="60" spans="2:12" ht="15.75" customHeight="1">
      <c r="B60" s="193" t="s">
        <v>265</v>
      </c>
      <c r="C60" s="193"/>
      <c r="D60" s="193"/>
      <c r="E60" s="193"/>
      <c r="F60" s="193"/>
      <c r="G60" s="193"/>
      <c r="H60" s="157"/>
      <c r="I60" s="194" t="s">
        <v>134</v>
      </c>
      <c r="J60" s="194"/>
      <c r="L60" s="141"/>
    </row>
    <row r="61" spans="2:12" s="87" customFormat="1" ht="18.75" customHeight="1">
      <c r="B61" s="195" t="s">
        <v>141</v>
      </c>
      <c r="C61" s="195"/>
      <c r="D61" s="195"/>
      <c r="E61" s="195"/>
      <c r="F61" s="195"/>
      <c r="G61" s="195"/>
      <c r="H61" s="88" t="s">
        <v>136</v>
      </c>
      <c r="I61" s="196" t="s">
        <v>137</v>
      </c>
      <c r="J61" s="196"/>
    </row>
    <row r="62" spans="2:12" s="87" customFormat="1" ht="10.5" customHeight="1">
      <c r="B62" s="90"/>
      <c r="C62" s="90"/>
      <c r="D62" s="90"/>
      <c r="E62" s="90"/>
      <c r="F62" s="90"/>
      <c r="G62" s="90"/>
      <c r="H62" s="90"/>
      <c r="I62" s="89"/>
      <c r="J62" s="89"/>
    </row>
    <row r="63" spans="2:12" s="87" customFormat="1" ht="15" customHeight="1">
      <c r="B63" s="197" t="s">
        <v>269</v>
      </c>
      <c r="C63" s="197"/>
      <c r="D63" s="197"/>
      <c r="E63" s="197"/>
      <c r="F63" s="197"/>
      <c r="G63" s="197"/>
      <c r="H63" s="154"/>
      <c r="I63" s="198" t="s">
        <v>270</v>
      </c>
      <c r="J63" s="199"/>
    </row>
    <row r="64" spans="2:12" s="87" customFormat="1" ht="12" customHeight="1">
      <c r="B64" s="195" t="s">
        <v>140</v>
      </c>
      <c r="C64" s="195"/>
      <c r="D64" s="195"/>
      <c r="E64" s="195"/>
      <c r="F64" s="195"/>
      <c r="G64" s="195"/>
      <c r="H64" s="88" t="s">
        <v>139</v>
      </c>
      <c r="I64" s="189" t="s">
        <v>137</v>
      </c>
      <c r="J64" s="189"/>
    </row>
  </sheetData>
  <mergeCells count="63">
    <mergeCell ref="B1:J1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rintOptions horizontalCentered="1"/>
  <pageMargins left="0.7" right="0.7" top="0.75" bottom="0.75" header="0.3" footer="0.3"/>
  <pageSetup paperSize="9" scale="69" fitToWidth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showGridLines="0" zoomScale="80" zoomScaleSheetLayoutView="75" workbookViewId="0">
      <selection activeCell="B5" sqref="B5:N5"/>
    </sheetView>
  </sheetViews>
  <sheetFormatPr defaultRowHeight="15" customHeight="1"/>
  <cols>
    <col min="1" max="1" width="9.140625" style="112"/>
    <col min="2" max="2" width="6" style="113" customWidth="1"/>
    <col min="3" max="3" width="32.85546875" style="112" customWidth="1"/>
    <col min="4" max="11" width="15.7109375" style="112" customWidth="1"/>
    <col min="12" max="12" width="13.140625" style="112" customWidth="1"/>
    <col min="13" max="14" width="15.7109375" style="112" customWidth="1"/>
    <col min="15" max="15" width="20.28515625" style="112" customWidth="1"/>
    <col min="16" max="16" width="13.28515625" style="112" customWidth="1"/>
    <col min="17" max="17" width="22" style="112" customWidth="1"/>
    <col min="18" max="19" width="19.85546875" style="112" customWidth="1"/>
    <col min="20" max="20" width="43.140625" style="112" customWidth="1"/>
    <col min="21" max="21" width="20.140625" style="112" customWidth="1"/>
    <col min="22" max="22" width="46.7109375" style="112" customWidth="1"/>
    <col min="23" max="23" width="22" style="112" customWidth="1"/>
    <col min="24" max="24" width="49.7109375" style="112" customWidth="1"/>
    <col min="25" max="25" width="33.85546875" style="112" customWidth="1"/>
    <col min="26" max="16384" width="9.140625" style="112"/>
  </cols>
  <sheetData>
    <row r="1" spans="2:25" ht="33.75" customHeight="1"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2:25" ht="15" customHeight="1">
      <c r="B2" s="242" t="s">
        <v>4</v>
      </c>
      <c r="C2" s="242"/>
      <c r="J2" s="112" t="s">
        <v>261</v>
      </c>
    </row>
    <row r="3" spans="2:25" ht="15" customHeight="1">
      <c r="J3" s="112" t="s">
        <v>260</v>
      </c>
    </row>
    <row r="5" spans="2:25" ht="15" customHeight="1">
      <c r="B5" s="236" t="s">
        <v>259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2:25" ht="14.25" customHeight="1">
      <c r="B6" s="236" t="s">
        <v>258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8" spans="2:25" ht="15" customHeight="1">
      <c r="B8" s="236" t="s">
        <v>257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</row>
    <row r="9" spans="2:25" ht="15" customHeight="1">
      <c r="B9" s="142"/>
      <c r="C9" s="142"/>
      <c r="D9" s="142"/>
      <c r="E9" s="142"/>
      <c r="F9" s="142"/>
      <c r="G9" s="142"/>
      <c r="H9" s="142" t="s">
        <v>264</v>
      </c>
      <c r="I9" s="142"/>
      <c r="J9" s="142"/>
      <c r="K9" s="142"/>
      <c r="L9" s="142"/>
      <c r="M9" s="142"/>
      <c r="N9" s="142"/>
    </row>
    <row r="10" spans="2:25" ht="5.25" customHeight="1"/>
    <row r="11" spans="2:25" ht="15" customHeight="1">
      <c r="B11" s="237" t="s">
        <v>12</v>
      </c>
      <c r="C11" s="237" t="s">
        <v>256</v>
      </c>
      <c r="D11" s="237" t="s">
        <v>254</v>
      </c>
      <c r="E11" s="239" t="s">
        <v>253</v>
      </c>
      <c r="F11" s="240"/>
      <c r="G11" s="240"/>
      <c r="H11" s="240"/>
      <c r="I11" s="240"/>
      <c r="J11" s="240"/>
      <c r="K11" s="240"/>
      <c r="L11" s="240"/>
      <c r="M11" s="241"/>
      <c r="N11" s="237" t="s">
        <v>255</v>
      </c>
      <c r="P11" s="232"/>
      <c r="Q11" s="232"/>
      <c r="R11" s="232"/>
      <c r="S11" s="232"/>
      <c r="T11" s="232"/>
      <c r="U11" s="232"/>
      <c r="V11" s="232"/>
      <c r="W11" s="232"/>
      <c r="X11" s="232"/>
      <c r="Y11" s="232"/>
    </row>
    <row r="12" spans="2:25" ht="123" customHeight="1">
      <c r="B12" s="238"/>
      <c r="C12" s="238"/>
      <c r="D12" s="238"/>
      <c r="E12" s="128" t="s">
        <v>251</v>
      </c>
      <c r="F12" s="128" t="s">
        <v>252</v>
      </c>
      <c r="G12" s="128" t="s">
        <v>250</v>
      </c>
      <c r="H12" s="128" t="s">
        <v>249</v>
      </c>
      <c r="I12" s="128" t="s">
        <v>248</v>
      </c>
      <c r="J12" s="129" t="s">
        <v>247</v>
      </c>
      <c r="K12" s="128" t="s">
        <v>246</v>
      </c>
      <c r="L12" s="128" t="s">
        <v>245</v>
      </c>
      <c r="M12" s="127" t="s">
        <v>244</v>
      </c>
      <c r="N12" s="238"/>
      <c r="P12" s="232"/>
      <c r="Q12" s="143"/>
      <c r="R12" s="143"/>
      <c r="S12" s="143"/>
      <c r="T12" s="143"/>
      <c r="U12" s="143"/>
      <c r="V12" s="143"/>
      <c r="W12" s="143"/>
      <c r="X12" s="143"/>
      <c r="Y12" s="143"/>
    </row>
    <row r="13" spans="2:25" ht="15" customHeight="1">
      <c r="B13" s="125">
        <v>1</v>
      </c>
      <c r="C13" s="125">
        <v>2</v>
      </c>
      <c r="D13" s="125">
        <v>3</v>
      </c>
      <c r="E13" s="125">
        <v>4</v>
      </c>
      <c r="F13" s="125">
        <v>5</v>
      </c>
      <c r="G13" s="125">
        <v>6</v>
      </c>
      <c r="H13" s="125">
        <v>7</v>
      </c>
      <c r="I13" s="125">
        <v>8</v>
      </c>
      <c r="J13" s="125">
        <v>9</v>
      </c>
      <c r="K13" s="125">
        <v>10</v>
      </c>
      <c r="L13" s="126" t="s">
        <v>243</v>
      </c>
      <c r="M13" s="125">
        <v>12</v>
      </c>
      <c r="N13" s="125">
        <v>13</v>
      </c>
      <c r="P13" s="144"/>
      <c r="Q13" s="144"/>
      <c r="R13" s="144"/>
      <c r="S13" s="144"/>
      <c r="T13" s="144"/>
      <c r="U13" s="144"/>
      <c r="V13" s="144"/>
      <c r="W13" s="144"/>
      <c r="X13" s="145"/>
      <c r="Y13" s="144"/>
    </row>
    <row r="14" spans="2:25" ht="71.25" customHeight="1">
      <c r="B14" s="120" t="s">
        <v>242</v>
      </c>
      <c r="C14" s="119" t="s">
        <v>241</v>
      </c>
      <c r="D14" s="118">
        <f t="shared" ref="D14:M14" si="0">SUM(D15:D16)</f>
        <v>28578.82</v>
      </c>
      <c r="E14" s="118">
        <f t="shared" si="0"/>
        <v>599394.37</v>
      </c>
      <c r="F14" s="118">
        <f t="shared" si="0"/>
        <v>0</v>
      </c>
      <c r="G14" s="118">
        <f t="shared" si="0"/>
        <v>706.28</v>
      </c>
      <c r="H14" s="118">
        <f t="shared" si="0"/>
        <v>0</v>
      </c>
      <c r="I14" s="118">
        <f t="shared" si="0"/>
        <v>0</v>
      </c>
      <c r="J14" s="118">
        <f t="shared" si="0"/>
        <v>-603119.48</v>
      </c>
      <c r="K14" s="118">
        <f t="shared" si="0"/>
        <v>0</v>
      </c>
      <c r="L14" s="118">
        <f t="shared" si="0"/>
        <v>0</v>
      </c>
      <c r="M14" s="118">
        <f t="shared" si="0"/>
        <v>0</v>
      </c>
      <c r="N14" s="118">
        <f t="shared" ref="N14:N26" si="1">SUM(D14:M14)</f>
        <v>25559.989999999991</v>
      </c>
      <c r="O14" s="117"/>
      <c r="P14" s="146"/>
      <c r="Q14" s="146"/>
      <c r="R14" s="146"/>
      <c r="S14" s="146"/>
      <c r="T14" s="146"/>
      <c r="U14" s="146"/>
      <c r="V14" s="146"/>
      <c r="W14" s="146"/>
      <c r="X14" s="146"/>
      <c r="Y14" s="146"/>
    </row>
    <row r="15" spans="2:25" ht="15" customHeight="1">
      <c r="B15" s="123" t="s">
        <v>240</v>
      </c>
      <c r="C15" s="122" t="s">
        <v>227</v>
      </c>
      <c r="D15" s="121">
        <v>26793.37</v>
      </c>
      <c r="E15" s="121"/>
      <c r="F15" s="121">
        <v>35711.35</v>
      </c>
      <c r="G15" s="121">
        <v>706.28</v>
      </c>
      <c r="H15" s="121" t="s">
        <v>23</v>
      </c>
      <c r="I15" s="121" t="s">
        <v>23</v>
      </c>
      <c r="J15" s="121">
        <v>-38594.379999999997</v>
      </c>
      <c r="K15" s="121" t="s">
        <v>23</v>
      </c>
      <c r="L15" s="121" t="s">
        <v>23</v>
      </c>
      <c r="M15" s="121">
        <v>0</v>
      </c>
      <c r="N15" s="121">
        <f t="shared" si="1"/>
        <v>24616.620000000003</v>
      </c>
      <c r="O15" s="124"/>
      <c r="P15" s="147"/>
      <c r="Q15" s="147"/>
      <c r="R15" s="148"/>
      <c r="S15" s="148"/>
      <c r="T15" s="147"/>
      <c r="U15" s="148"/>
      <c r="V15" s="147"/>
      <c r="W15" s="148"/>
      <c r="X15" s="147"/>
      <c r="Y15" s="147"/>
    </row>
    <row r="16" spans="2:25" ht="15" customHeight="1">
      <c r="B16" s="123" t="s">
        <v>239</v>
      </c>
      <c r="C16" s="122" t="s">
        <v>225</v>
      </c>
      <c r="D16" s="121">
        <v>1785.45</v>
      </c>
      <c r="E16" s="121">
        <f>563683.02+35711.35</f>
        <v>599394.37</v>
      </c>
      <c r="F16" s="121">
        <v>-35711.35</v>
      </c>
      <c r="G16" s="121" t="s">
        <v>23</v>
      </c>
      <c r="H16" s="121" t="s">
        <v>23</v>
      </c>
      <c r="I16" s="121" t="s">
        <v>23</v>
      </c>
      <c r="J16" s="121">
        <v>-564525.1</v>
      </c>
      <c r="K16" s="121" t="s">
        <v>23</v>
      </c>
      <c r="L16" s="121" t="s">
        <v>23</v>
      </c>
      <c r="M16" s="121">
        <v>0</v>
      </c>
      <c r="N16" s="121">
        <f t="shared" si="1"/>
        <v>943.36999999999534</v>
      </c>
      <c r="O16" s="117"/>
      <c r="P16" s="147"/>
      <c r="Q16" s="147"/>
      <c r="R16" s="147"/>
      <c r="S16" s="148"/>
      <c r="T16" s="147"/>
      <c r="U16" s="148"/>
      <c r="V16" s="147"/>
      <c r="W16" s="147"/>
      <c r="X16" s="147"/>
      <c r="Y16" s="147"/>
    </row>
    <row r="17" spans="1:26" ht="74.25" customHeight="1">
      <c r="B17" s="120" t="s">
        <v>238</v>
      </c>
      <c r="C17" s="119" t="s">
        <v>237</v>
      </c>
      <c r="D17" s="118">
        <f t="shared" ref="D17:M17" si="2">SUM(D18:D19)</f>
        <v>571193.42999999993</v>
      </c>
      <c r="E17" s="118">
        <f t="shared" si="2"/>
        <v>727886.89</v>
      </c>
      <c r="F17" s="118">
        <f t="shared" si="2"/>
        <v>0</v>
      </c>
      <c r="G17" s="118">
        <f t="shared" si="2"/>
        <v>340534.34</v>
      </c>
      <c r="H17" s="118">
        <f t="shared" si="2"/>
        <v>-540.36</v>
      </c>
      <c r="I17" s="118">
        <f t="shared" si="2"/>
        <v>0</v>
      </c>
      <c r="J17" s="118">
        <f t="shared" si="2"/>
        <v>-723944.32</v>
      </c>
      <c r="K17" s="118">
        <f t="shared" si="2"/>
        <v>0</v>
      </c>
      <c r="L17" s="118">
        <f t="shared" si="2"/>
        <v>-3349.4</v>
      </c>
      <c r="M17" s="118">
        <f t="shared" si="2"/>
        <v>0</v>
      </c>
      <c r="N17" s="118">
        <f t="shared" si="1"/>
        <v>911780.57999999984</v>
      </c>
      <c r="O17" s="117"/>
      <c r="P17" s="146"/>
      <c r="Q17" s="146"/>
      <c r="R17" s="146"/>
      <c r="S17" s="146"/>
      <c r="T17" s="146"/>
      <c r="U17" s="146"/>
      <c r="V17" s="146"/>
      <c r="W17" s="146"/>
      <c r="X17" s="146"/>
      <c r="Y17" s="149"/>
    </row>
    <row r="18" spans="1:26" ht="15" customHeight="1">
      <c r="B18" s="123" t="s">
        <v>236</v>
      </c>
      <c r="C18" s="122" t="s">
        <v>227</v>
      </c>
      <c r="D18" s="121">
        <v>570602.59</v>
      </c>
      <c r="E18" s="121">
        <v>79512.759999999995</v>
      </c>
      <c r="F18" s="121">
        <v>2214.58</v>
      </c>
      <c r="G18" s="121">
        <v>340534.34</v>
      </c>
      <c r="H18" s="121">
        <v>-540.36</v>
      </c>
      <c r="I18" s="121" t="s">
        <v>23</v>
      </c>
      <c r="J18" s="121">
        <v>-81008.479999999996</v>
      </c>
      <c r="K18" s="121" t="s">
        <v>23</v>
      </c>
      <c r="L18" s="121">
        <v>-3349.4</v>
      </c>
      <c r="M18" s="121">
        <v>0</v>
      </c>
      <c r="N18" s="121">
        <f t="shared" si="1"/>
        <v>907966.03</v>
      </c>
      <c r="O18" s="117"/>
      <c r="P18" s="147"/>
      <c r="Q18" s="147"/>
      <c r="R18" s="148"/>
      <c r="S18" s="148"/>
      <c r="T18" s="147"/>
      <c r="U18" s="148"/>
      <c r="V18" s="147"/>
      <c r="W18" s="148"/>
      <c r="X18" s="147"/>
      <c r="Y18" s="147"/>
    </row>
    <row r="19" spans="1:26" ht="15" customHeight="1">
      <c r="B19" s="123" t="s">
        <v>235</v>
      </c>
      <c r="C19" s="122" t="s">
        <v>225</v>
      </c>
      <c r="D19" s="121">
        <v>590.84</v>
      </c>
      <c r="E19" s="121">
        <v>648374.13</v>
      </c>
      <c r="F19" s="121">
        <v>-2214.58</v>
      </c>
      <c r="G19" s="121" t="s">
        <v>23</v>
      </c>
      <c r="H19" s="121" t="s">
        <v>23</v>
      </c>
      <c r="I19" s="121" t="s">
        <v>23</v>
      </c>
      <c r="J19" s="121">
        <v>-642935.84</v>
      </c>
      <c r="K19" s="121" t="s">
        <v>23</v>
      </c>
      <c r="L19" s="121" t="s">
        <v>23</v>
      </c>
      <c r="M19" s="121">
        <v>0</v>
      </c>
      <c r="N19" s="121">
        <f t="shared" si="1"/>
        <v>3814.5500000000466</v>
      </c>
      <c r="O19" s="117"/>
      <c r="P19" s="147"/>
      <c r="Q19" s="147"/>
      <c r="R19" s="147"/>
      <c r="S19" s="147"/>
      <c r="T19" s="147"/>
      <c r="U19" s="147"/>
      <c r="V19" s="147"/>
      <c r="W19" s="147"/>
      <c r="X19" s="147"/>
      <c r="Y19" s="147"/>
    </row>
    <row r="20" spans="1:26" ht="114.75" customHeight="1">
      <c r="B20" s="120" t="s">
        <v>234</v>
      </c>
      <c r="C20" s="119" t="s">
        <v>233</v>
      </c>
      <c r="D20" s="118">
        <f t="shared" ref="D20:M20" si="3">SUM(D21:D22)</f>
        <v>5697.5499999999993</v>
      </c>
      <c r="E20" s="118">
        <f t="shared" si="3"/>
        <v>3688.42</v>
      </c>
      <c r="F20" s="118">
        <f t="shared" si="3"/>
        <v>0</v>
      </c>
      <c r="G20" s="118">
        <f t="shared" si="3"/>
        <v>129.47999999999999</v>
      </c>
      <c r="H20" s="118">
        <f t="shared" si="3"/>
        <v>0</v>
      </c>
      <c r="I20" s="118">
        <f t="shared" si="3"/>
        <v>0</v>
      </c>
      <c r="J20" s="118">
        <f t="shared" si="3"/>
        <v>-2502.35</v>
      </c>
      <c r="K20" s="118">
        <f t="shared" si="3"/>
        <v>0</v>
      </c>
      <c r="L20" s="118">
        <f t="shared" si="3"/>
        <v>-2500</v>
      </c>
      <c r="M20" s="118">
        <f t="shared" si="3"/>
        <v>0</v>
      </c>
      <c r="N20" s="118">
        <f t="shared" si="1"/>
        <v>4513.0999999999985</v>
      </c>
      <c r="O20" s="117"/>
      <c r="P20" s="146"/>
      <c r="Q20" s="146"/>
      <c r="R20" s="146"/>
      <c r="S20" s="146"/>
      <c r="T20" s="146"/>
      <c r="U20" s="146"/>
      <c r="V20" s="146"/>
      <c r="W20" s="146"/>
      <c r="X20" s="146"/>
      <c r="Y20" s="149"/>
    </row>
    <row r="21" spans="1:26" ht="15" customHeight="1">
      <c r="B21" s="123" t="s">
        <v>232</v>
      </c>
      <c r="C21" s="122" t="s">
        <v>227</v>
      </c>
      <c r="D21" s="121">
        <v>2779.1</v>
      </c>
      <c r="E21" s="121"/>
      <c r="F21" s="121">
        <v>4106.87</v>
      </c>
      <c r="G21" s="121">
        <v>129.47999999999999</v>
      </c>
      <c r="H21" s="121" t="s">
        <v>23</v>
      </c>
      <c r="I21" s="121" t="s">
        <v>23</v>
      </c>
      <c r="J21" s="121">
        <v>-2502.35</v>
      </c>
      <c r="K21" s="121" t="s">
        <v>23</v>
      </c>
      <c r="L21" s="121" t="s">
        <v>23</v>
      </c>
      <c r="M21" s="121">
        <v>0</v>
      </c>
      <c r="N21" s="121">
        <f t="shared" si="1"/>
        <v>4513.0999999999985</v>
      </c>
      <c r="O21" s="117"/>
      <c r="P21" s="147"/>
      <c r="Q21" s="147"/>
      <c r="R21" s="148"/>
      <c r="S21" s="148"/>
      <c r="T21" s="147"/>
      <c r="U21" s="148"/>
      <c r="V21" s="147"/>
      <c r="W21" s="148"/>
      <c r="X21" s="147"/>
      <c r="Y21" s="147"/>
    </row>
    <row r="22" spans="1:26" ht="15" customHeight="1">
      <c r="B22" s="123" t="s">
        <v>231</v>
      </c>
      <c r="C22" s="122" t="s">
        <v>225</v>
      </c>
      <c r="D22" s="121">
        <v>2918.45</v>
      </c>
      <c r="E22" s="121">
        <f>2786.51+901.91</f>
        <v>3688.42</v>
      </c>
      <c r="F22" s="121">
        <f>-1320.36-2786.51</f>
        <v>-4106.87</v>
      </c>
      <c r="G22" s="121" t="s">
        <v>23</v>
      </c>
      <c r="H22" s="121" t="s">
        <v>23</v>
      </c>
      <c r="I22" s="121" t="s">
        <v>23</v>
      </c>
      <c r="J22" s="121" t="s">
        <v>23</v>
      </c>
      <c r="K22" s="121" t="s">
        <v>23</v>
      </c>
      <c r="L22" s="121">
        <v>-2500</v>
      </c>
      <c r="M22" s="121" t="s">
        <v>23</v>
      </c>
      <c r="N22" s="121">
        <f t="shared" si="1"/>
        <v>0</v>
      </c>
      <c r="O22" s="117"/>
      <c r="P22" s="147"/>
      <c r="Q22" s="147"/>
      <c r="R22" s="147"/>
      <c r="S22" s="147"/>
      <c r="T22" s="147"/>
      <c r="U22" s="147"/>
      <c r="V22" s="147"/>
      <c r="W22" s="147"/>
      <c r="X22" s="147"/>
      <c r="Y22" s="147"/>
    </row>
    <row r="23" spans="1:26" ht="27.75" customHeight="1">
      <c r="B23" s="120" t="s">
        <v>230</v>
      </c>
      <c r="C23" s="119" t="s">
        <v>229</v>
      </c>
      <c r="D23" s="118">
        <f t="shared" ref="D23:M23" si="4">SUM(D24:D25)</f>
        <v>7265.04</v>
      </c>
      <c r="E23" s="118">
        <f t="shared" si="4"/>
        <v>2874.6299999999997</v>
      </c>
      <c r="F23" s="118">
        <f t="shared" si="4"/>
        <v>0</v>
      </c>
      <c r="G23" s="118">
        <f t="shared" si="4"/>
        <v>1847.94</v>
      </c>
      <c r="H23" s="118">
        <f t="shared" si="4"/>
        <v>-0.28999999999999998</v>
      </c>
      <c r="I23" s="118">
        <f t="shared" si="4"/>
        <v>0</v>
      </c>
      <c r="J23" s="118">
        <f t="shared" si="4"/>
        <v>-5291.26</v>
      </c>
      <c r="K23" s="118">
        <f t="shared" si="4"/>
        <v>0</v>
      </c>
      <c r="L23" s="118">
        <f t="shared" si="4"/>
        <v>0</v>
      </c>
      <c r="M23" s="118">
        <f t="shared" si="4"/>
        <v>0</v>
      </c>
      <c r="N23" s="118">
        <f t="shared" si="1"/>
        <v>6696.0599999999995</v>
      </c>
      <c r="O23" s="117"/>
      <c r="P23" s="146"/>
      <c r="Q23" s="146"/>
      <c r="R23" s="146"/>
      <c r="S23" s="146"/>
      <c r="T23" s="146"/>
      <c r="U23" s="146"/>
      <c r="V23" s="146"/>
      <c r="W23" s="146"/>
      <c r="X23" s="146"/>
      <c r="Y23" s="149"/>
    </row>
    <row r="24" spans="1:26" ht="15" customHeight="1">
      <c r="B24" s="123" t="s">
        <v>228</v>
      </c>
      <c r="C24" s="122" t="s">
        <v>227</v>
      </c>
      <c r="D24" s="121">
        <v>3956.77</v>
      </c>
      <c r="E24" s="121">
        <v>-4.5474735088645998E-13</v>
      </c>
      <c r="F24" s="121">
        <v>4336.1000000000004</v>
      </c>
      <c r="G24" s="121">
        <v>1847.94</v>
      </c>
      <c r="H24" s="121">
        <v>-0.28999999999999998</v>
      </c>
      <c r="I24" s="121" t="s">
        <v>23</v>
      </c>
      <c r="J24" s="121">
        <v>-5291.26</v>
      </c>
      <c r="K24" s="121" t="s">
        <v>23</v>
      </c>
      <c r="L24" s="121" t="s">
        <v>23</v>
      </c>
      <c r="M24" s="121" t="s">
        <v>23</v>
      </c>
      <c r="N24" s="121">
        <f t="shared" si="1"/>
        <v>4849.2599999999984</v>
      </c>
      <c r="O24" s="117"/>
      <c r="P24" s="147"/>
      <c r="Q24" s="147"/>
      <c r="R24" s="148"/>
      <c r="S24" s="148"/>
      <c r="T24" s="147"/>
      <c r="U24" s="148"/>
      <c r="V24" s="147"/>
      <c r="W24" s="148"/>
      <c r="X24" s="147"/>
      <c r="Y24" s="147"/>
    </row>
    <row r="25" spans="1:26" ht="15" customHeight="1">
      <c r="B25" s="123" t="s">
        <v>226</v>
      </c>
      <c r="C25" s="122" t="s">
        <v>225</v>
      </c>
      <c r="D25" s="121">
        <v>3308.27</v>
      </c>
      <c r="E25" s="121">
        <v>2874.63</v>
      </c>
      <c r="F25" s="121">
        <v>-4336.1000000000004</v>
      </c>
      <c r="G25" s="121" t="s">
        <v>23</v>
      </c>
      <c r="H25" s="121" t="s">
        <v>23</v>
      </c>
      <c r="I25" s="121" t="s">
        <v>23</v>
      </c>
      <c r="J25" s="121" t="s">
        <v>23</v>
      </c>
      <c r="K25" s="121" t="s">
        <v>23</v>
      </c>
      <c r="L25" s="121" t="s">
        <v>23</v>
      </c>
      <c r="M25" s="121" t="s">
        <v>23</v>
      </c>
      <c r="N25" s="121">
        <f t="shared" si="1"/>
        <v>1846.7999999999993</v>
      </c>
      <c r="O25" s="117"/>
      <c r="P25" s="147"/>
      <c r="Q25" s="147"/>
      <c r="R25" s="147"/>
      <c r="S25" s="147"/>
      <c r="T25" s="147"/>
      <c r="U25" s="147"/>
      <c r="V25" s="147"/>
      <c r="W25" s="147"/>
      <c r="X25" s="147"/>
      <c r="Y25" s="147"/>
    </row>
    <row r="26" spans="1:26" ht="28.5" customHeight="1">
      <c r="B26" s="120" t="s">
        <v>224</v>
      </c>
      <c r="C26" s="119" t="s">
        <v>223</v>
      </c>
      <c r="D26" s="118">
        <f t="shared" ref="D26:M26" si="5">SUM(D14,D17,D20,D23)</f>
        <v>612734.84</v>
      </c>
      <c r="E26" s="118">
        <f t="shared" si="5"/>
        <v>1333844.3099999998</v>
      </c>
      <c r="F26" s="118">
        <f t="shared" si="5"/>
        <v>0</v>
      </c>
      <c r="G26" s="118">
        <f t="shared" si="5"/>
        <v>343218.04000000004</v>
      </c>
      <c r="H26" s="118">
        <f t="shared" si="5"/>
        <v>-540.65</v>
      </c>
      <c r="I26" s="118">
        <f t="shared" si="5"/>
        <v>0</v>
      </c>
      <c r="J26" s="118">
        <f t="shared" si="5"/>
        <v>-1334857.4099999999</v>
      </c>
      <c r="K26" s="118">
        <f t="shared" si="5"/>
        <v>0</v>
      </c>
      <c r="L26" s="118">
        <f t="shared" si="5"/>
        <v>-5849.4</v>
      </c>
      <c r="M26" s="118">
        <f t="shared" si="5"/>
        <v>0</v>
      </c>
      <c r="N26" s="118">
        <f t="shared" si="1"/>
        <v>948549.7300000001</v>
      </c>
      <c r="O26" s="117"/>
      <c r="P26" s="146"/>
      <c r="Q26" s="146"/>
      <c r="R26" s="146"/>
      <c r="S26" s="146"/>
      <c r="T26" s="146"/>
      <c r="U26" s="146"/>
      <c r="V26" s="146"/>
      <c r="W26" s="146"/>
      <c r="X26" s="146"/>
      <c r="Y26" s="150"/>
    </row>
    <row r="27" spans="1:26" ht="15" customHeight="1">
      <c r="B27" s="233" t="s">
        <v>222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6" s="116" customFormat="1" ht="15" customHeight="1">
      <c r="A28" s="115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</row>
    <row r="29" spans="1:26" s="116" customFormat="1" ht="15" customHeight="1">
      <c r="A29" s="115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Z29" s="115"/>
    </row>
    <row r="30" spans="1:26" s="114" customFormat="1" ht="12.75" customHeight="1">
      <c r="A30" s="115"/>
    </row>
  </sheetData>
  <mergeCells count="13">
    <mergeCell ref="P11:P12"/>
    <mergeCell ref="Q11:Y11"/>
    <mergeCell ref="B27:N29"/>
    <mergeCell ref="B1:N1"/>
    <mergeCell ref="B5:N5"/>
    <mergeCell ref="B6:N6"/>
    <mergeCell ref="B8:N8"/>
    <mergeCell ref="B11:B12"/>
    <mergeCell ref="C11:C12"/>
    <mergeCell ref="D11:D12"/>
    <mergeCell ref="E11:M11"/>
    <mergeCell ref="N11:N12"/>
    <mergeCell ref="B2:C2"/>
  </mergeCells>
  <printOptions horizontalCentered="1"/>
  <pageMargins left="0" right="0" top="0" bottom="0" header="0.51181102362204722" footer="0.51181102362204722"/>
  <pageSetup paperSize="9" scale="63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Finansinės būklės</vt:lpstr>
      <vt:lpstr>Veiklos rezultatų</vt:lpstr>
      <vt:lpstr>20 st. 4 pr</vt:lpstr>
      <vt:lpstr>'20 st. 4 pr'!Print_Titles</vt:lpstr>
      <vt:lpstr>'Finansinės būklės'!Print_Titles</vt:lpstr>
      <vt:lpstr>'Veiklos rezultatų'!Print_Titles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Erika Strakšė</cp:lastModifiedBy>
  <cp:lastPrinted>2023-10-26T12:46:27Z</cp:lastPrinted>
  <dcterms:created xsi:type="dcterms:W3CDTF">2009-07-20T14:30:53Z</dcterms:created>
  <dcterms:modified xsi:type="dcterms:W3CDTF">2023-10-26T12:46:30Z</dcterms:modified>
</cp:coreProperties>
</file>